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D:\Produccion de Servicios\1.PRODUCCION DE SERVICIOS\2024\12-DICIEMBRE\5. PRODUCCION DE SERVICIOS\Nueva carpeta\"/>
    </mc:Choice>
  </mc:AlternateContent>
  <bookViews>
    <workbookView xWindow="0" yWindow="0" windowWidth="7470" windowHeight="870" tabRatio="783"/>
  </bookViews>
  <sheets>
    <sheet name="Hospitales_Prioridad" sheetId="30" r:id="rId1"/>
    <sheet name="Total_Emergencias_Diresa" sheetId="28" r:id="rId2"/>
  </sheets>
  <definedNames>
    <definedName name="_xlnm.Print_Area" localSheetId="0">Hospitales_Prioridad!$A$1:$BO$39</definedName>
    <definedName name="_xlnm.Print_Area" localSheetId="1">Total_Emergencias_Diresa!$A$1:$O$96</definedName>
    <definedName name="ATENCIONES_DE_EMERGENCIAS_AÑO_2007">#N/A</definedName>
  </definedNames>
  <calcPr calcId="162913"/>
</workbook>
</file>

<file path=xl/calcChain.xml><?xml version="1.0" encoding="utf-8"?>
<calcChain xmlns="http://schemas.openxmlformats.org/spreadsheetml/2006/main">
  <c r="E46" i="30" l="1"/>
  <c r="D46" i="30"/>
  <c r="C46" i="30"/>
  <c r="B46" i="30"/>
  <c r="F46" i="30" s="1"/>
  <c r="E45" i="30"/>
  <c r="D45" i="30"/>
  <c r="C45" i="30"/>
  <c r="C42" i="30" s="1"/>
  <c r="B45" i="30"/>
  <c r="F45" i="30" s="1"/>
  <c r="E44" i="30"/>
  <c r="F44" i="30" s="1"/>
  <c r="D44" i="30"/>
  <c r="C44" i="30"/>
  <c r="B44" i="30"/>
  <c r="E43" i="30"/>
  <c r="D43" i="30"/>
  <c r="C43" i="30"/>
  <c r="B43" i="30"/>
  <c r="F43" i="30" s="1"/>
  <c r="BM46" i="30"/>
  <c r="BL46" i="30"/>
  <c r="BK46" i="30"/>
  <c r="BJ46" i="30"/>
  <c r="BM45" i="30"/>
  <c r="BL45" i="30"/>
  <c r="BK45" i="30"/>
  <c r="BJ45" i="30"/>
  <c r="BM44" i="30"/>
  <c r="BL44" i="30"/>
  <c r="BL42" i="30" s="1"/>
  <c r="BK44" i="30"/>
  <c r="BK42" i="30" s="1"/>
  <c r="BJ44" i="30"/>
  <c r="BN44" i="30" s="1"/>
  <c r="BM43" i="30"/>
  <c r="BL43" i="30"/>
  <c r="BK43" i="30"/>
  <c r="BJ43" i="30"/>
  <c r="BH46" i="30"/>
  <c r="BG46" i="30"/>
  <c r="BI46" i="30" s="1"/>
  <c r="BF46" i="30"/>
  <c r="BE46" i="30"/>
  <c r="BH45" i="30"/>
  <c r="BG45" i="30"/>
  <c r="BF45" i="30"/>
  <c r="BE45" i="30"/>
  <c r="BH44" i="30"/>
  <c r="BH42" i="30" s="1"/>
  <c r="BG44" i="30"/>
  <c r="BG42" i="30" s="1"/>
  <c r="BF44" i="30"/>
  <c r="BF42" i="30" s="1"/>
  <c r="BE44" i="30"/>
  <c r="BH43" i="30"/>
  <c r="BG43" i="30"/>
  <c r="BI43" i="30" s="1"/>
  <c r="BF43" i="30"/>
  <c r="BE43" i="30"/>
  <c r="BC46" i="30"/>
  <c r="BB46" i="30"/>
  <c r="BA46" i="30"/>
  <c r="AZ46" i="30"/>
  <c r="BC45" i="30"/>
  <c r="BB45" i="30"/>
  <c r="BD45" i="30" s="1"/>
  <c r="BA45" i="30"/>
  <c r="AZ45" i="30"/>
  <c r="BC44" i="30"/>
  <c r="BB44" i="30"/>
  <c r="BA44" i="30"/>
  <c r="BA42" i="30" s="1"/>
  <c r="AZ44" i="30"/>
  <c r="BD44" i="30" s="1"/>
  <c r="BC43" i="30"/>
  <c r="BB43" i="30"/>
  <c r="BA43" i="30"/>
  <c r="AZ43" i="30"/>
  <c r="BD43" i="30" s="1"/>
  <c r="AX46" i="30"/>
  <c r="AW46" i="30"/>
  <c r="AV46" i="30"/>
  <c r="AU46" i="30"/>
  <c r="AX45" i="30"/>
  <c r="AW45" i="30"/>
  <c r="AV45" i="30"/>
  <c r="AY45" i="30" s="1"/>
  <c r="AU45" i="30"/>
  <c r="AX44" i="30"/>
  <c r="AW44" i="30"/>
  <c r="AV44" i="30"/>
  <c r="AU44" i="30"/>
  <c r="AY44" i="30" s="1"/>
  <c r="AX43" i="30"/>
  <c r="AW43" i="30"/>
  <c r="AV43" i="30"/>
  <c r="AU43" i="30"/>
  <c r="AS46" i="30"/>
  <c r="AR46" i="30"/>
  <c r="AQ46" i="30"/>
  <c r="AP46" i="30"/>
  <c r="AS45" i="30"/>
  <c r="AR45" i="30"/>
  <c r="AQ45" i="30"/>
  <c r="AP45" i="30"/>
  <c r="AS44" i="30"/>
  <c r="AR44" i="30"/>
  <c r="AR42" i="30" s="1"/>
  <c r="AQ44" i="30"/>
  <c r="AP44" i="30"/>
  <c r="AT44" i="30" s="1"/>
  <c r="AS43" i="30"/>
  <c r="AR43" i="30"/>
  <c r="AQ43" i="30"/>
  <c r="AP43" i="30"/>
  <c r="AN46" i="30"/>
  <c r="AM46" i="30"/>
  <c r="AL46" i="30"/>
  <c r="AK46" i="30"/>
  <c r="AO46" i="30" s="1"/>
  <c r="AN45" i="30"/>
  <c r="AM45" i="30"/>
  <c r="AO45" i="30" s="1"/>
  <c r="AL45" i="30"/>
  <c r="AK45" i="30"/>
  <c r="AN44" i="30"/>
  <c r="AM44" i="30"/>
  <c r="AL44" i="30"/>
  <c r="AL42" i="30" s="1"/>
  <c r="AK44" i="30"/>
  <c r="AO44" i="30" s="1"/>
  <c r="AN43" i="30"/>
  <c r="AM43" i="30"/>
  <c r="AL43" i="30"/>
  <c r="AK43" i="30"/>
  <c r="AI46" i="30"/>
  <c r="AH46" i="30"/>
  <c r="AG46" i="30"/>
  <c r="AF46" i="30"/>
  <c r="AI45" i="30"/>
  <c r="AH45" i="30"/>
  <c r="AG45" i="30"/>
  <c r="AF45" i="30"/>
  <c r="AI44" i="30"/>
  <c r="AH44" i="30"/>
  <c r="AG44" i="30"/>
  <c r="AF44" i="30"/>
  <c r="AF42" i="30" s="1"/>
  <c r="AI43" i="30"/>
  <c r="AH43" i="30"/>
  <c r="AG43" i="30"/>
  <c r="AF43" i="30"/>
  <c r="AD46" i="30"/>
  <c r="AE46" i="30" s="1"/>
  <c r="AC46" i="30"/>
  <c r="AB46" i="30"/>
  <c r="AA46" i="30"/>
  <c r="AD45" i="30"/>
  <c r="AC45" i="30"/>
  <c r="AB45" i="30"/>
  <c r="AA45" i="30"/>
  <c r="AD44" i="30"/>
  <c r="AC44" i="30"/>
  <c r="AC42" i="30" s="1"/>
  <c r="AB44" i="30"/>
  <c r="AB42" i="30" s="1"/>
  <c r="AA44" i="30"/>
  <c r="AE44" i="30" s="1"/>
  <c r="AD43" i="30"/>
  <c r="AE43" i="30" s="1"/>
  <c r="AC43" i="30"/>
  <c r="AB43" i="30"/>
  <c r="AA43" i="30"/>
  <c r="Y46" i="30"/>
  <c r="X46" i="30"/>
  <c r="W46" i="30"/>
  <c r="V46" i="30"/>
  <c r="Z46" i="30" s="1"/>
  <c r="Y45" i="30"/>
  <c r="X45" i="30"/>
  <c r="W45" i="30"/>
  <c r="V45" i="30"/>
  <c r="Z45" i="30" s="1"/>
  <c r="Y44" i="30"/>
  <c r="X44" i="30"/>
  <c r="X42" i="30" s="1"/>
  <c r="W44" i="30"/>
  <c r="W42" i="30" s="1"/>
  <c r="V44" i="30"/>
  <c r="Y43" i="30"/>
  <c r="X43" i="30"/>
  <c r="W43" i="30"/>
  <c r="V43" i="30"/>
  <c r="Z43" i="30" s="1"/>
  <c r="T46" i="30"/>
  <c r="S46" i="30"/>
  <c r="R46" i="30"/>
  <c r="Q46" i="30"/>
  <c r="U46" i="30" s="1"/>
  <c r="T45" i="30"/>
  <c r="S45" i="30"/>
  <c r="U45" i="30" s="1"/>
  <c r="R45" i="30"/>
  <c r="Q45" i="30"/>
  <c r="T44" i="30"/>
  <c r="S44" i="30"/>
  <c r="S42" i="30" s="1"/>
  <c r="R44" i="30"/>
  <c r="R42" i="30" s="1"/>
  <c r="Q44" i="30"/>
  <c r="Q42" i="30" s="1"/>
  <c r="T43" i="30"/>
  <c r="S43" i="30"/>
  <c r="R43" i="30"/>
  <c r="Q43" i="30"/>
  <c r="O46" i="30"/>
  <c r="N46" i="30"/>
  <c r="M46" i="30"/>
  <c r="L46" i="30"/>
  <c r="P46" i="30" s="1"/>
  <c r="O45" i="30"/>
  <c r="N45" i="30"/>
  <c r="P45" i="30" s="1"/>
  <c r="M45" i="30"/>
  <c r="L45" i="30"/>
  <c r="O44" i="30"/>
  <c r="N44" i="30"/>
  <c r="M44" i="30"/>
  <c r="L44" i="30"/>
  <c r="P44" i="30" s="1"/>
  <c r="O43" i="30"/>
  <c r="N43" i="30"/>
  <c r="M43" i="30"/>
  <c r="L43" i="30"/>
  <c r="G44" i="30"/>
  <c r="K44" i="30" s="1"/>
  <c r="H44" i="30"/>
  <c r="I44" i="30"/>
  <c r="I42" i="30" s="1"/>
  <c r="J44" i="30"/>
  <c r="G45" i="30"/>
  <c r="H45" i="30"/>
  <c r="I45" i="30"/>
  <c r="K45" i="30" s="1"/>
  <c r="J45" i="30"/>
  <c r="G46" i="30"/>
  <c r="H46" i="30"/>
  <c r="I46" i="30"/>
  <c r="J46" i="30"/>
  <c r="H43" i="30"/>
  <c r="I43" i="30"/>
  <c r="J43" i="30"/>
  <c r="G43" i="30"/>
  <c r="G42" i="30" s="1"/>
  <c r="BN45" i="30"/>
  <c r="BI44" i="30"/>
  <c r="BI45" i="30"/>
  <c r="BD46" i="30"/>
  <c r="AY46" i="30"/>
  <c r="AT45" i="30"/>
  <c r="AT46" i="30"/>
  <c r="AJ45" i="30"/>
  <c r="AJ46" i="30"/>
  <c r="AE45" i="30"/>
  <c r="K46" i="30"/>
  <c r="BM42" i="30"/>
  <c r="BN46" i="30"/>
  <c r="AN42" i="30"/>
  <c r="D42" i="30"/>
  <c r="AS42" i="30"/>
  <c r="AH42" i="30"/>
  <c r="AG42" i="30"/>
  <c r="T42" i="30"/>
  <c r="BN43" i="30"/>
  <c r="BB42" i="30"/>
  <c r="AY43" i="30"/>
  <c r="AX42" i="30"/>
  <c r="AW42" i="30"/>
  <c r="AT43" i="30"/>
  <c r="AM42" i="30"/>
  <c r="AK42" i="30"/>
  <c r="Y42" i="30"/>
  <c r="U43" i="30"/>
  <c r="P43" i="30"/>
  <c r="O42" i="30"/>
  <c r="N42" i="30"/>
  <c r="M42" i="30"/>
  <c r="B42" i="30"/>
  <c r="BE42" i="30"/>
  <c r="BC42" i="30"/>
  <c r="AZ42" i="30"/>
  <c r="AU42" i="30"/>
  <c r="AQ42" i="30"/>
  <c r="AI42" i="30"/>
  <c r="V42" i="30"/>
  <c r="L42" i="30"/>
  <c r="E42" i="30" l="1"/>
  <c r="BJ42" i="30"/>
  <c r="AV42" i="30"/>
  <c r="AJ44" i="30"/>
  <c r="AA42" i="30"/>
  <c r="AD42" i="30"/>
  <c r="Z44" i="30"/>
  <c r="U44" i="30"/>
  <c r="U42" i="30" s="1"/>
  <c r="J42" i="30"/>
  <c r="K43" i="30"/>
  <c r="K42" i="30" s="1"/>
  <c r="P42" i="30"/>
  <c r="BD42" i="30"/>
  <c r="AY42" i="30"/>
  <c r="AE42" i="30"/>
  <c r="F42" i="30"/>
  <c r="BI42" i="30"/>
  <c r="BN42" i="30"/>
  <c r="Z42" i="30"/>
  <c r="AP42" i="30"/>
  <c r="H42" i="30"/>
  <c r="AO43" i="30"/>
  <c r="AO42" i="30" s="1"/>
  <c r="AT42" i="30"/>
  <c r="AJ43" i="30"/>
  <c r="AJ42" i="30" s="1"/>
  <c r="BM37" i="30" l="1"/>
  <c r="BL37" i="30"/>
  <c r="BK37" i="30"/>
  <c r="BJ37" i="30"/>
  <c r="BN37" i="30" s="1"/>
  <c r="BM35" i="30"/>
  <c r="BN35" i="30" s="1"/>
  <c r="BL35" i="30"/>
  <c r="BK35" i="30"/>
  <c r="BJ35" i="30"/>
  <c r="BH37" i="30" l="1"/>
  <c r="BG37" i="30"/>
  <c r="BF37" i="30"/>
  <c r="BE37" i="30"/>
  <c r="BI37" i="30" s="1"/>
  <c r="BH36" i="30"/>
  <c r="BH34" i="30" s="1"/>
  <c r="BG36" i="30"/>
  <c r="BF36" i="30"/>
  <c r="BE36" i="30"/>
  <c r="BH35" i="30"/>
  <c r="BG35" i="30"/>
  <c r="BG34" i="30" s="1"/>
  <c r="BF35" i="30"/>
  <c r="BF34" i="30" s="1"/>
  <c r="BE35" i="30"/>
  <c r="BE34" i="30" s="1"/>
  <c r="BI35" i="30" l="1"/>
  <c r="BI36" i="30"/>
  <c r="BC14" i="30"/>
  <c r="BB14" i="30"/>
  <c r="BA14" i="30"/>
  <c r="BA36" i="30" s="1"/>
  <c r="AZ14" i="30"/>
  <c r="BC9" i="30"/>
  <c r="BB9" i="30"/>
  <c r="BA9" i="30"/>
  <c r="AZ9" i="30"/>
  <c r="BC37" i="30"/>
  <c r="BB37" i="30"/>
  <c r="BA37" i="30"/>
  <c r="AZ37" i="30"/>
  <c r="BC36" i="30"/>
  <c r="BB36" i="30"/>
  <c r="AZ36" i="30"/>
  <c r="BC35" i="30"/>
  <c r="BB35" i="30"/>
  <c r="BA35" i="30"/>
  <c r="AZ35" i="30"/>
  <c r="BI34" i="30" l="1"/>
  <c r="B11" i="30"/>
  <c r="C11" i="30"/>
  <c r="D11" i="30"/>
  <c r="E11" i="30"/>
  <c r="B12" i="30"/>
  <c r="C12" i="30"/>
  <c r="D12" i="30"/>
  <c r="E12" i="30"/>
  <c r="B13" i="30"/>
  <c r="C13" i="30"/>
  <c r="D13" i="30"/>
  <c r="E13" i="30"/>
  <c r="B25" i="30"/>
  <c r="B23" i="30"/>
  <c r="B22" i="30"/>
  <c r="B21" i="30"/>
  <c r="B20" i="30"/>
  <c r="B18" i="30"/>
  <c r="B17" i="30"/>
  <c r="B16" i="30"/>
  <c r="B15" i="30"/>
  <c r="D10" i="30"/>
  <c r="C21" i="30"/>
  <c r="D21" i="30"/>
  <c r="E21" i="30"/>
  <c r="C22" i="30"/>
  <c r="D22" i="30"/>
  <c r="E22" i="30"/>
  <c r="C16" i="30"/>
  <c r="D16" i="30"/>
  <c r="E16" i="30"/>
  <c r="C17" i="30"/>
  <c r="D17" i="30"/>
  <c r="E17" i="30"/>
  <c r="BD16" i="30"/>
  <c r="BD17" i="30"/>
  <c r="BD18" i="30"/>
  <c r="BD12" i="30"/>
  <c r="BD13" i="30"/>
  <c r="BD23" i="30"/>
  <c r="BD22" i="30"/>
  <c r="BD21" i="30"/>
  <c r="BD20" i="30"/>
  <c r="BD15" i="30"/>
  <c r="B19" i="30" l="1"/>
  <c r="J75" i="28" l="1"/>
  <c r="K75" i="28"/>
  <c r="L75" i="28"/>
  <c r="K71" i="28"/>
  <c r="K55" i="28" s="1"/>
  <c r="L71" i="28"/>
  <c r="L55" i="28" s="1"/>
  <c r="K67" i="28"/>
  <c r="L67" i="28"/>
  <c r="L62" i="28"/>
  <c r="K62" i="28"/>
  <c r="K56" i="28"/>
  <c r="L56" i="28"/>
  <c r="K49" i="28"/>
  <c r="K35" i="28" s="1"/>
  <c r="L49" i="28"/>
  <c r="K45" i="28"/>
  <c r="L45" i="28"/>
  <c r="K40" i="28"/>
  <c r="L40" i="28"/>
  <c r="K36" i="28"/>
  <c r="L36" i="28"/>
  <c r="L35" i="28"/>
  <c r="K32" i="28"/>
  <c r="L32" i="28"/>
  <c r="K29" i="28"/>
  <c r="L29" i="28"/>
  <c r="K25" i="28"/>
  <c r="L25" i="28"/>
  <c r="K15" i="28"/>
  <c r="L15" i="28"/>
  <c r="K21" i="28"/>
  <c r="L21" i="28"/>
  <c r="L14" i="28" l="1"/>
  <c r="K14" i="28" l="1"/>
  <c r="G45" i="28" l="1"/>
  <c r="H45" i="28"/>
  <c r="I45" i="28"/>
  <c r="J45" i="28"/>
  <c r="G40" i="28"/>
  <c r="H40" i="28"/>
  <c r="I40" i="28"/>
  <c r="J40" i="28"/>
  <c r="G36" i="28"/>
  <c r="H36" i="28"/>
  <c r="I36" i="28"/>
  <c r="J36" i="28"/>
  <c r="G32" i="28"/>
  <c r="H32" i="28"/>
  <c r="I32" i="28"/>
  <c r="J32" i="28"/>
  <c r="F25" i="28"/>
  <c r="G25" i="28"/>
  <c r="H25" i="28"/>
  <c r="I25" i="28"/>
  <c r="J25" i="28"/>
  <c r="F21" i="28"/>
  <c r="G21" i="28"/>
  <c r="H21" i="28"/>
  <c r="I21" i="28"/>
  <c r="J21" i="28"/>
  <c r="J71" i="28" l="1"/>
  <c r="J67" i="28"/>
  <c r="J62" i="28"/>
  <c r="J56" i="28"/>
  <c r="J49" i="28"/>
  <c r="J35" i="28"/>
  <c r="J29" i="28"/>
  <c r="J15" i="28"/>
  <c r="J55" i="28" l="1"/>
  <c r="J14" i="28"/>
  <c r="H67" i="28" l="1"/>
  <c r="I67" i="28"/>
  <c r="H71" i="28"/>
  <c r="I71" i="28"/>
  <c r="H29" i="28"/>
  <c r="I29" i="28"/>
  <c r="H15" i="28"/>
  <c r="I15" i="28"/>
  <c r="H56" i="28"/>
  <c r="H55" i="28" s="1"/>
  <c r="I56" i="28"/>
  <c r="G55" i="28"/>
  <c r="I55" i="28"/>
  <c r="G49" i="28"/>
  <c r="H49" i="28"/>
  <c r="I49" i="28"/>
  <c r="I35" i="28" s="1"/>
  <c r="H35" i="28"/>
  <c r="I14" i="28" l="1"/>
  <c r="H14" i="28"/>
  <c r="BD37" i="30" l="1"/>
  <c r="BD36" i="30"/>
  <c r="BD35" i="30"/>
  <c r="BC34" i="30"/>
  <c r="BB34" i="30"/>
  <c r="BA34" i="30"/>
  <c r="AZ34" i="30"/>
  <c r="BN25" i="30"/>
  <c r="BN24" i="30" s="1"/>
  <c r="BI25" i="30"/>
  <c r="BI24" i="30" s="1"/>
  <c r="BD25" i="30"/>
  <c r="AY25" i="30"/>
  <c r="AY24" i="30" s="1"/>
  <c r="AT25" i="30"/>
  <c r="AT24" i="30" s="1"/>
  <c r="AO25" i="30"/>
  <c r="AO24" i="30" s="1"/>
  <c r="AJ25" i="30"/>
  <c r="AJ24" i="30" s="1"/>
  <c r="AE25" i="30"/>
  <c r="Z25" i="30"/>
  <c r="U25" i="30"/>
  <c r="U24" i="30" s="1"/>
  <c r="P25" i="30"/>
  <c r="K25" i="30"/>
  <c r="E25" i="30"/>
  <c r="E24" i="30" s="1"/>
  <c r="D25" i="30"/>
  <c r="D24" i="30" s="1"/>
  <c r="C25" i="30"/>
  <c r="C24" i="30" s="1"/>
  <c r="B24" i="30"/>
  <c r="BM24" i="30"/>
  <c r="BL24" i="30"/>
  <c r="BK24" i="30"/>
  <c r="BJ24" i="30"/>
  <c r="BH24" i="30"/>
  <c r="BG24" i="30"/>
  <c r="BF24" i="30"/>
  <c r="BE24" i="30"/>
  <c r="BD24" i="30"/>
  <c r="BC24" i="30"/>
  <c r="BB24" i="30"/>
  <c r="BA24" i="30"/>
  <c r="AZ24" i="30"/>
  <c r="AX24" i="30"/>
  <c r="AW24" i="30"/>
  <c r="AV24" i="30"/>
  <c r="AU24" i="30"/>
  <c r="AS24" i="30"/>
  <c r="AR24" i="30"/>
  <c r="AQ24" i="30"/>
  <c r="AP24" i="30"/>
  <c r="AN24" i="30"/>
  <c r="AM24" i="30"/>
  <c r="AL24" i="30"/>
  <c r="AK24" i="30"/>
  <c r="AI24" i="30"/>
  <c r="AH24" i="30"/>
  <c r="AG24" i="30"/>
  <c r="AF24" i="30"/>
  <c r="AE24" i="30"/>
  <c r="AD24" i="30"/>
  <c r="AC24" i="30"/>
  <c r="AB24" i="30"/>
  <c r="AB35" i="30" s="1"/>
  <c r="AA24" i="30"/>
  <c r="Z24" i="30"/>
  <c r="Y24" i="30"/>
  <c r="X24" i="30"/>
  <c r="W24" i="30"/>
  <c r="V24" i="30"/>
  <c r="T24" i="30"/>
  <c r="S24" i="30"/>
  <c r="R24" i="30"/>
  <c r="Q24" i="30"/>
  <c r="P24" i="30"/>
  <c r="O24" i="30"/>
  <c r="N24" i="30"/>
  <c r="M24" i="30"/>
  <c r="L24" i="30"/>
  <c r="K24" i="30"/>
  <c r="J24" i="30"/>
  <c r="I24" i="30"/>
  <c r="H24" i="30"/>
  <c r="G24" i="30"/>
  <c r="BN23" i="30"/>
  <c r="BI23" i="30"/>
  <c r="AY23" i="30"/>
  <c r="AT23" i="30"/>
  <c r="AO23" i="30"/>
  <c r="AJ23" i="30"/>
  <c r="AE23" i="30"/>
  <c r="Z23" i="30"/>
  <c r="U23" i="30"/>
  <c r="U19" i="30" s="1"/>
  <c r="P23" i="30"/>
  <c r="K23" i="30"/>
  <c r="E23" i="30"/>
  <c r="D23" i="30"/>
  <c r="C23" i="30"/>
  <c r="BN22" i="30"/>
  <c r="BI22" i="30"/>
  <c r="AY22" i="30"/>
  <c r="AT22" i="30"/>
  <c r="AO22" i="30"/>
  <c r="AJ22" i="30"/>
  <c r="AE22" i="30"/>
  <c r="Z22" i="30"/>
  <c r="U22" i="30"/>
  <c r="P22" i="30"/>
  <c r="K22" i="30"/>
  <c r="BN21" i="30"/>
  <c r="BI21" i="30"/>
  <c r="BD19" i="30"/>
  <c r="AY21" i="30"/>
  <c r="AT21" i="30"/>
  <c r="AO21" i="30"/>
  <c r="AJ21" i="30"/>
  <c r="AE21" i="30"/>
  <c r="AE19" i="30" s="1"/>
  <c r="Z21" i="30"/>
  <c r="U21" i="30"/>
  <c r="P21" i="30"/>
  <c r="P19" i="30" s="1"/>
  <c r="K21" i="30"/>
  <c r="K19" i="30" s="1"/>
  <c r="BN20" i="30"/>
  <c r="BI20" i="30"/>
  <c r="AY20" i="30"/>
  <c r="AY19" i="30" s="1"/>
  <c r="AT20" i="30"/>
  <c r="AO20" i="30"/>
  <c r="AJ20" i="30"/>
  <c r="AJ19" i="30" s="1"/>
  <c r="AE20" i="30"/>
  <c r="Z20" i="30"/>
  <c r="Z19" i="30" s="1"/>
  <c r="U20" i="30"/>
  <c r="P20" i="30"/>
  <c r="K20" i="30"/>
  <c r="E20" i="30"/>
  <c r="D20" i="30"/>
  <c r="C20" i="30"/>
  <c r="BM19" i="30"/>
  <c r="BL19" i="30"/>
  <c r="BK19" i="30"/>
  <c r="BJ19" i="30"/>
  <c r="BH19" i="30"/>
  <c r="BG19" i="30"/>
  <c r="BF19" i="30"/>
  <c r="BE19" i="30"/>
  <c r="BC19" i="30"/>
  <c r="BB19" i="30"/>
  <c r="BA19" i="30"/>
  <c r="BA8" i="30" s="1"/>
  <c r="AZ19" i="30"/>
  <c r="AZ8" i="30" s="1"/>
  <c r="AX19" i="30"/>
  <c r="AX37" i="30" s="1"/>
  <c r="AW19" i="30"/>
  <c r="AW37" i="30" s="1"/>
  <c r="AV19" i="30"/>
  <c r="AV37" i="30" s="1"/>
  <c r="AU19" i="30"/>
  <c r="AU37" i="30" s="1"/>
  <c r="AY37" i="30" s="1"/>
  <c r="AS19" i="30"/>
  <c r="AS37" i="30" s="1"/>
  <c r="AR19" i="30"/>
  <c r="AR37" i="30" s="1"/>
  <c r="AQ19" i="30"/>
  <c r="AQ37" i="30" s="1"/>
  <c r="AP19" i="30"/>
  <c r="AP37" i="30" s="1"/>
  <c r="AT37" i="30" s="1"/>
  <c r="AN19" i="30"/>
  <c r="AN37" i="30" s="1"/>
  <c r="AM19" i="30"/>
  <c r="AM37" i="30" s="1"/>
  <c r="AL19" i="30"/>
  <c r="AL37" i="30" s="1"/>
  <c r="AK19" i="30"/>
  <c r="AK37" i="30" s="1"/>
  <c r="AO37" i="30" s="1"/>
  <c r="AI19" i="30"/>
  <c r="AI37" i="30" s="1"/>
  <c r="AH19" i="30"/>
  <c r="AH37" i="30" s="1"/>
  <c r="AG19" i="30"/>
  <c r="AG37" i="30" s="1"/>
  <c r="AF19" i="30"/>
  <c r="AF37" i="30" s="1"/>
  <c r="AD19" i="30"/>
  <c r="AD37" i="30" s="1"/>
  <c r="AC19" i="30"/>
  <c r="AC37" i="30" s="1"/>
  <c r="AB19" i="30"/>
  <c r="AB37" i="30" s="1"/>
  <c r="AA19" i="30"/>
  <c r="AA37" i="30" s="1"/>
  <c r="AE37" i="30" s="1"/>
  <c r="Y19" i="30"/>
  <c r="Y37" i="30" s="1"/>
  <c r="X19" i="30"/>
  <c r="X37" i="30" s="1"/>
  <c r="W19" i="30"/>
  <c r="W37" i="30" s="1"/>
  <c r="V19" i="30"/>
  <c r="V37" i="30" s="1"/>
  <c r="T19" i="30"/>
  <c r="T37" i="30" s="1"/>
  <c r="S19" i="30"/>
  <c r="S37" i="30" s="1"/>
  <c r="R19" i="30"/>
  <c r="R37" i="30" s="1"/>
  <c r="Q19" i="30"/>
  <c r="Q37" i="30" s="1"/>
  <c r="O19" i="30"/>
  <c r="O37" i="30" s="1"/>
  <c r="N19" i="30"/>
  <c r="N37" i="30" s="1"/>
  <c r="M19" i="30"/>
  <c r="M37" i="30" s="1"/>
  <c r="L19" i="30"/>
  <c r="L37" i="30" s="1"/>
  <c r="J19" i="30"/>
  <c r="J37" i="30" s="1"/>
  <c r="I19" i="30"/>
  <c r="I37" i="30" s="1"/>
  <c r="H19" i="30"/>
  <c r="H37" i="30" s="1"/>
  <c r="G19" i="30"/>
  <c r="G37" i="30" s="1"/>
  <c r="BN18" i="30"/>
  <c r="BI18" i="30"/>
  <c r="AY18" i="30"/>
  <c r="AT18" i="30"/>
  <c r="AO18" i="30"/>
  <c r="AJ18" i="30"/>
  <c r="AE18" i="30"/>
  <c r="Z18" i="30"/>
  <c r="U18" i="30"/>
  <c r="P18" i="30"/>
  <c r="K18" i="30"/>
  <c r="E18" i="30"/>
  <c r="D18" i="30"/>
  <c r="C18" i="30"/>
  <c r="BN17" i="30"/>
  <c r="BN14" i="30" s="1"/>
  <c r="BN8" i="30" s="1"/>
  <c r="BI17" i="30"/>
  <c r="AY17" i="30"/>
  <c r="AT17" i="30"/>
  <c r="AO17" i="30"/>
  <c r="AJ17" i="30"/>
  <c r="AE17" i="30"/>
  <c r="Z17" i="30"/>
  <c r="Z14" i="30" s="1"/>
  <c r="U17" i="30"/>
  <c r="P17" i="30"/>
  <c r="K17" i="30"/>
  <c r="BN16" i="30"/>
  <c r="BI16" i="30"/>
  <c r="AY16" i="30"/>
  <c r="AT16" i="30"/>
  <c r="AO16" i="30"/>
  <c r="AJ16" i="30"/>
  <c r="AE16" i="30"/>
  <c r="AE14" i="30" s="1"/>
  <c r="Z16" i="30"/>
  <c r="U16" i="30"/>
  <c r="P16" i="30"/>
  <c r="P14" i="30" s="1"/>
  <c r="K16" i="30"/>
  <c r="BN15" i="30"/>
  <c r="BI15" i="30"/>
  <c r="BI14" i="30" s="1"/>
  <c r="BI8" i="30" s="1"/>
  <c r="AY15" i="30"/>
  <c r="AT15" i="30"/>
  <c r="AO15" i="30"/>
  <c r="AJ15" i="30"/>
  <c r="AE15" i="30"/>
  <c r="Z15" i="30"/>
  <c r="U15" i="30"/>
  <c r="P15" i="30"/>
  <c r="K15" i="30"/>
  <c r="K14" i="30" s="1"/>
  <c r="E15" i="30"/>
  <c r="D15" i="30"/>
  <c r="C15" i="30"/>
  <c r="BM14" i="30"/>
  <c r="BL14" i="30"/>
  <c r="BK14" i="30"/>
  <c r="BJ14" i="30"/>
  <c r="BH14" i="30"/>
  <c r="BH8" i="30" s="1"/>
  <c r="BG14" i="30"/>
  <c r="BG8" i="30" s="1"/>
  <c r="BF14" i="30"/>
  <c r="BF8" i="30" s="1"/>
  <c r="BE14" i="30"/>
  <c r="BE8" i="30" s="1"/>
  <c r="AX14" i="30"/>
  <c r="AX36" i="30" s="1"/>
  <c r="AW14" i="30"/>
  <c r="AW36" i="30" s="1"/>
  <c r="AV14" i="30"/>
  <c r="AV36" i="30" s="1"/>
  <c r="AU14" i="30"/>
  <c r="AU36" i="30" s="1"/>
  <c r="AS14" i="30"/>
  <c r="AS36" i="30" s="1"/>
  <c r="AR14" i="30"/>
  <c r="AR36" i="30" s="1"/>
  <c r="AQ14" i="30"/>
  <c r="AQ36" i="30" s="1"/>
  <c r="AP14" i="30"/>
  <c r="AP36" i="30" s="1"/>
  <c r="AN14" i="30"/>
  <c r="AN36" i="30" s="1"/>
  <c r="AM14" i="30"/>
  <c r="AM36" i="30" s="1"/>
  <c r="AL14" i="30"/>
  <c r="AL36" i="30" s="1"/>
  <c r="AK14" i="30"/>
  <c r="AK36" i="30" s="1"/>
  <c r="AJ14" i="30"/>
  <c r="AI14" i="30"/>
  <c r="AI36" i="30" s="1"/>
  <c r="AH14" i="30"/>
  <c r="AH36" i="30" s="1"/>
  <c r="AG14" i="30"/>
  <c r="AG36" i="30" s="1"/>
  <c r="AF14" i="30"/>
  <c r="AF36" i="30" s="1"/>
  <c r="AD14" i="30"/>
  <c r="AD36" i="30" s="1"/>
  <c r="AC14" i="30"/>
  <c r="AC36" i="30" s="1"/>
  <c r="AB14" i="30"/>
  <c r="AB36" i="30" s="1"/>
  <c r="AA14" i="30"/>
  <c r="AA36" i="30" s="1"/>
  <c r="Y14" i="30"/>
  <c r="Y36" i="30" s="1"/>
  <c r="X14" i="30"/>
  <c r="X36" i="30" s="1"/>
  <c r="W14" i="30"/>
  <c r="W36" i="30" s="1"/>
  <c r="V14" i="30"/>
  <c r="V36" i="30" s="1"/>
  <c r="U14" i="30"/>
  <c r="T14" i="30"/>
  <c r="T36" i="30" s="1"/>
  <c r="S14" i="30"/>
  <c r="S36" i="30" s="1"/>
  <c r="R14" i="30"/>
  <c r="R36" i="30" s="1"/>
  <c r="Q14" i="30"/>
  <c r="Q36" i="30" s="1"/>
  <c r="O14" i="30"/>
  <c r="O36" i="30" s="1"/>
  <c r="N14" i="30"/>
  <c r="N36" i="30" s="1"/>
  <c r="M14" i="30"/>
  <c r="M36" i="30" s="1"/>
  <c r="L14" i="30"/>
  <c r="L36" i="30" s="1"/>
  <c r="J14" i="30"/>
  <c r="J36" i="30" s="1"/>
  <c r="I14" i="30"/>
  <c r="I36" i="30" s="1"/>
  <c r="H14" i="30"/>
  <c r="H36" i="30" s="1"/>
  <c r="G14" i="30"/>
  <c r="G36" i="30" s="1"/>
  <c r="BN13" i="30"/>
  <c r="BI13" i="30"/>
  <c r="AY13" i="30"/>
  <c r="AT13" i="30"/>
  <c r="AO13" i="30"/>
  <c r="AJ13" i="30"/>
  <c r="AE13" i="30"/>
  <c r="Z13" i="30"/>
  <c r="U13" i="30"/>
  <c r="P13" i="30"/>
  <c r="K13" i="30"/>
  <c r="BN12" i="30"/>
  <c r="BI12" i="30"/>
  <c r="AY12" i="30"/>
  <c r="AT12" i="30"/>
  <c r="AO12" i="30"/>
  <c r="AJ12" i="30"/>
  <c r="AE12" i="30"/>
  <c r="Z12" i="30"/>
  <c r="U12" i="30"/>
  <c r="P12" i="30"/>
  <c r="K12" i="30"/>
  <c r="K9" i="30" s="1"/>
  <c r="BN11" i="30"/>
  <c r="BI11" i="30"/>
  <c r="BD11" i="30"/>
  <c r="AY11" i="30"/>
  <c r="AT11" i="30"/>
  <c r="AO11" i="30"/>
  <c r="AJ11" i="30"/>
  <c r="AE11" i="30"/>
  <c r="Z11" i="30"/>
  <c r="Z9" i="30" s="1"/>
  <c r="U11" i="30"/>
  <c r="P11" i="30"/>
  <c r="K11" i="30"/>
  <c r="BN10" i="30"/>
  <c r="BI10" i="30"/>
  <c r="BD10" i="30"/>
  <c r="AY10" i="30"/>
  <c r="AT10" i="30"/>
  <c r="AO10" i="30"/>
  <c r="AJ10" i="30"/>
  <c r="AJ9" i="30" s="1"/>
  <c r="AE10" i="30"/>
  <c r="Z10" i="30"/>
  <c r="U10" i="30"/>
  <c r="U9" i="30" s="1"/>
  <c r="P10" i="30"/>
  <c r="P9" i="30" s="1"/>
  <c r="K10" i="30"/>
  <c r="E10" i="30"/>
  <c r="C10" i="30"/>
  <c r="B10" i="30"/>
  <c r="BM9" i="30"/>
  <c r="BL9" i="30"/>
  <c r="BK9" i="30"/>
  <c r="BJ9" i="30"/>
  <c r="BH9" i="30"/>
  <c r="BG9" i="30"/>
  <c r="BF9" i="30"/>
  <c r="BE9" i="30"/>
  <c r="BC8" i="30"/>
  <c r="BB8" i="30"/>
  <c r="AX9" i="30"/>
  <c r="AW9" i="30"/>
  <c r="AV9" i="30"/>
  <c r="AU9" i="30"/>
  <c r="AT9" i="30"/>
  <c r="AS9" i="30"/>
  <c r="AR9" i="30"/>
  <c r="AQ9" i="30"/>
  <c r="AP9" i="30"/>
  <c r="AN9" i="30"/>
  <c r="AM9" i="30"/>
  <c r="AL9" i="30"/>
  <c r="AK9" i="30"/>
  <c r="AI9" i="30"/>
  <c r="AI35" i="30" s="1"/>
  <c r="AH9" i="30"/>
  <c r="AH35" i="30" s="1"/>
  <c r="AG9" i="30"/>
  <c r="AG35" i="30" s="1"/>
  <c r="AF9" i="30"/>
  <c r="AF8" i="30" s="1"/>
  <c r="AE9" i="30"/>
  <c r="AE8" i="30" s="1"/>
  <c r="AD9" i="30"/>
  <c r="AD35" i="30" s="1"/>
  <c r="AC9" i="30"/>
  <c r="AC8" i="30" s="1"/>
  <c r="AB9" i="30"/>
  <c r="AA9" i="30"/>
  <c r="AA35" i="30" s="1"/>
  <c r="Y9" i="30"/>
  <c r="Y35" i="30" s="1"/>
  <c r="X9" i="30"/>
  <c r="X35" i="30" s="1"/>
  <c r="X34" i="30" s="1"/>
  <c r="W9" i="30"/>
  <c r="W35" i="30" s="1"/>
  <c r="V9" i="30"/>
  <c r="V35" i="30" s="1"/>
  <c r="T9" i="30"/>
  <c r="S9" i="30"/>
  <c r="R9" i="30"/>
  <c r="R35" i="30" s="1"/>
  <c r="Q9" i="30"/>
  <c r="Q8" i="30" s="1"/>
  <c r="O9" i="30"/>
  <c r="O35" i="30" s="1"/>
  <c r="N9" i="30"/>
  <c r="N35" i="30" s="1"/>
  <c r="M9" i="30"/>
  <c r="M35" i="30" s="1"/>
  <c r="L9" i="30"/>
  <c r="L35" i="30" s="1"/>
  <c r="J9" i="30"/>
  <c r="J35" i="30" s="1"/>
  <c r="I9" i="30"/>
  <c r="I35" i="30" s="1"/>
  <c r="H9" i="30"/>
  <c r="G9" i="30"/>
  <c r="AD8" i="30"/>
  <c r="X8" i="30"/>
  <c r="R8" i="30"/>
  <c r="I8" i="30"/>
  <c r="BK36" i="30" l="1"/>
  <c r="BK34" i="30" s="1"/>
  <c r="BK8" i="30"/>
  <c r="BL36" i="30"/>
  <c r="BL34" i="30" s="1"/>
  <c r="BL8" i="30"/>
  <c r="BM8" i="30"/>
  <c r="BM36" i="30"/>
  <c r="BM34" i="30" s="1"/>
  <c r="BJ36" i="30"/>
  <c r="BJ8" i="30"/>
  <c r="D19" i="30"/>
  <c r="D37" i="30" s="1"/>
  <c r="BN19" i="30"/>
  <c r="BN9" i="30"/>
  <c r="BI9" i="30"/>
  <c r="BI19" i="30"/>
  <c r="BD34" i="30"/>
  <c r="J34" i="30"/>
  <c r="Y34" i="30"/>
  <c r="AY36" i="30"/>
  <c r="L8" i="30"/>
  <c r="AO36" i="30"/>
  <c r="F22" i="30"/>
  <c r="AG8" i="30"/>
  <c r="S8" i="30"/>
  <c r="AT36" i="30"/>
  <c r="AD34" i="30"/>
  <c r="M34" i="30"/>
  <c r="I34" i="30"/>
  <c r="Z36" i="30"/>
  <c r="AS35" i="30"/>
  <c r="AS34" i="30" s="1"/>
  <c r="AS8" i="30"/>
  <c r="U8" i="30"/>
  <c r="AU35" i="30"/>
  <c r="AU8" i="30"/>
  <c r="AQ35" i="30"/>
  <c r="AQ34" i="30" s="1"/>
  <c r="AQ8" i="30"/>
  <c r="T8" i="30"/>
  <c r="AV8" i="30"/>
  <c r="AV35" i="30"/>
  <c r="AV34" i="30" s="1"/>
  <c r="O34" i="30"/>
  <c r="AI34" i="30"/>
  <c r="AW35" i="30"/>
  <c r="AW34" i="30" s="1"/>
  <c r="AW8" i="30"/>
  <c r="G8" i="30"/>
  <c r="H8" i="30"/>
  <c r="W34" i="30"/>
  <c r="AK35" i="30"/>
  <c r="AK8" i="30"/>
  <c r="AX8" i="30"/>
  <c r="AX35" i="30"/>
  <c r="AX34" i="30" s="1"/>
  <c r="AP35" i="30"/>
  <c r="AP8" i="30"/>
  <c r="P8" i="30"/>
  <c r="AL35" i="30"/>
  <c r="AL34" i="30" s="1"/>
  <c r="AL8" i="30"/>
  <c r="U36" i="30"/>
  <c r="AM8" i="30"/>
  <c r="AM35" i="30"/>
  <c r="AM34" i="30" s="1"/>
  <c r="AR35" i="30"/>
  <c r="AR34" i="30" s="1"/>
  <c r="AR8" i="30"/>
  <c r="AN8" i="30"/>
  <c r="AN35" i="30"/>
  <c r="AN34" i="30" s="1"/>
  <c r="AA8" i="30"/>
  <c r="BD9" i="30"/>
  <c r="BD14" i="30"/>
  <c r="F13" i="30"/>
  <c r="F23" i="30"/>
  <c r="AY9" i="30"/>
  <c r="E19" i="30"/>
  <c r="E37" i="30" s="1"/>
  <c r="AY14" i="30"/>
  <c r="AT19" i="30"/>
  <c r="AT14" i="30"/>
  <c r="AT8" i="30" s="1"/>
  <c r="E14" i="30"/>
  <c r="E36" i="30" s="1"/>
  <c r="C19" i="30"/>
  <c r="C37" i="30" s="1"/>
  <c r="F21" i="30"/>
  <c r="F16" i="30"/>
  <c r="AO19" i="30"/>
  <c r="F18" i="30"/>
  <c r="C14" i="30"/>
  <c r="C36" i="30" s="1"/>
  <c r="F17" i="30"/>
  <c r="F12" i="30"/>
  <c r="F11" i="30"/>
  <c r="AO14" i="30"/>
  <c r="B14" i="30"/>
  <c r="B36" i="30" s="1"/>
  <c r="D14" i="30"/>
  <c r="D36" i="30" s="1"/>
  <c r="B9" i="30"/>
  <c r="B35" i="30" s="1"/>
  <c r="C9" i="30"/>
  <c r="E9" i="30"/>
  <c r="AO9" i="30"/>
  <c r="D9" i="30"/>
  <c r="D35" i="30" s="1"/>
  <c r="AH34" i="30"/>
  <c r="AJ8" i="30"/>
  <c r="Z8" i="30"/>
  <c r="Z35" i="30"/>
  <c r="V34" i="30"/>
  <c r="K8" i="30"/>
  <c r="P35" i="30"/>
  <c r="L34" i="30"/>
  <c r="AA34" i="30"/>
  <c r="AB34" i="30"/>
  <c r="K37" i="30"/>
  <c r="N34" i="30"/>
  <c r="K36" i="30"/>
  <c r="P37" i="30"/>
  <c r="AE36" i="30"/>
  <c r="AJ36" i="30"/>
  <c r="R34" i="30"/>
  <c r="AG34" i="30"/>
  <c r="P36" i="30"/>
  <c r="U37" i="30"/>
  <c r="AJ37" i="30"/>
  <c r="Z37" i="30"/>
  <c r="J8" i="30"/>
  <c r="V8" i="30"/>
  <c r="AH8" i="30"/>
  <c r="F10" i="30"/>
  <c r="Q35" i="30"/>
  <c r="AC35" i="30"/>
  <c r="AC34" i="30" s="1"/>
  <c r="W8" i="30"/>
  <c r="AI8" i="30"/>
  <c r="F15" i="30"/>
  <c r="F20" i="30"/>
  <c r="G35" i="30"/>
  <c r="S35" i="30"/>
  <c r="S34" i="30" s="1"/>
  <c r="Y8" i="30"/>
  <c r="H35" i="30"/>
  <c r="H34" i="30" s="1"/>
  <c r="N8" i="30"/>
  <c r="M8" i="30"/>
  <c r="F25" i="30"/>
  <c r="F24" i="30" s="1"/>
  <c r="T35" i="30"/>
  <c r="T34" i="30" s="1"/>
  <c r="AF35" i="30"/>
  <c r="O8" i="30"/>
  <c r="B37" i="30"/>
  <c r="AB8" i="30"/>
  <c r="G75" i="28"/>
  <c r="G71" i="28"/>
  <c r="G67" i="28"/>
  <c r="G62" i="28"/>
  <c r="G56" i="28"/>
  <c r="G29" i="28"/>
  <c r="G15" i="28"/>
  <c r="Z34" i="30" l="1"/>
  <c r="BD8" i="30"/>
  <c r="BN36" i="30"/>
  <c r="BN34" i="30" s="1"/>
  <c r="BJ34" i="30"/>
  <c r="E8" i="30"/>
  <c r="AO35" i="30"/>
  <c r="AO34" i="30" s="1"/>
  <c r="AK34" i="30"/>
  <c r="AY8" i="30"/>
  <c r="AY35" i="30"/>
  <c r="AY34" i="30" s="1"/>
  <c r="AU34" i="30"/>
  <c r="AO8" i="30"/>
  <c r="P34" i="30"/>
  <c r="AT35" i="30"/>
  <c r="AT34" i="30" s="1"/>
  <c r="AP34" i="30"/>
  <c r="F37" i="30"/>
  <c r="F19" i="30"/>
  <c r="C8" i="30"/>
  <c r="F36" i="30"/>
  <c r="F9" i="30"/>
  <c r="D34" i="30"/>
  <c r="F14" i="30"/>
  <c r="C35" i="30"/>
  <c r="C34" i="30" s="1"/>
  <c r="E35" i="30"/>
  <c r="E34" i="30" s="1"/>
  <c r="D8" i="30"/>
  <c r="Q34" i="30"/>
  <c r="U35" i="30"/>
  <c r="U34" i="30" s="1"/>
  <c r="B8" i="30"/>
  <c r="B34" i="30"/>
  <c r="AF34" i="30"/>
  <c r="AJ35" i="30"/>
  <c r="AJ34" i="30" s="1"/>
  <c r="AE35" i="30"/>
  <c r="AE34" i="30" s="1"/>
  <c r="G34" i="30"/>
  <c r="K35" i="30"/>
  <c r="K34" i="30" s="1"/>
  <c r="G35" i="28"/>
  <c r="F8" i="30" l="1"/>
  <c r="F35" i="30"/>
  <c r="F34" i="30" s="1"/>
  <c r="F75" i="28"/>
  <c r="F71" i="28"/>
  <c r="F67" i="28"/>
  <c r="F62" i="28"/>
  <c r="F56" i="28"/>
  <c r="F49" i="28"/>
  <c r="F45" i="28"/>
  <c r="F40" i="28"/>
  <c r="F36" i="28"/>
  <c r="F32" i="28"/>
  <c r="F29" i="28"/>
  <c r="F55" i="28" l="1"/>
  <c r="F35" i="28"/>
  <c r="F15" i="28"/>
  <c r="C32" i="28" l="1"/>
  <c r="D88" i="28" l="1"/>
  <c r="E88" i="28"/>
  <c r="F88" i="28"/>
  <c r="G88" i="28"/>
  <c r="H88" i="28"/>
  <c r="I88" i="28"/>
  <c r="J88" i="28"/>
  <c r="K88" i="28"/>
  <c r="L88" i="28"/>
  <c r="M88" i="28"/>
  <c r="N88" i="28"/>
  <c r="C88" i="28"/>
  <c r="N94" i="28" l="1"/>
  <c r="M94" i="28"/>
  <c r="L94" i="28"/>
  <c r="K94" i="28"/>
  <c r="J94" i="28"/>
  <c r="I94" i="28"/>
  <c r="H94" i="28"/>
  <c r="G94" i="28"/>
  <c r="F94" i="28"/>
  <c r="E94" i="28"/>
  <c r="D94" i="28"/>
  <c r="C94" i="28"/>
  <c r="N93" i="28"/>
  <c r="M93" i="28"/>
  <c r="L93" i="28"/>
  <c r="K93" i="28"/>
  <c r="J93" i="28"/>
  <c r="I93" i="28"/>
  <c r="H93" i="28"/>
  <c r="G93" i="28"/>
  <c r="F93" i="28"/>
  <c r="E93" i="28"/>
  <c r="D93" i="28"/>
  <c r="C93" i="28"/>
  <c r="N92" i="28"/>
  <c r="M92" i="28"/>
  <c r="L92" i="28"/>
  <c r="K92" i="28"/>
  <c r="J92" i="28"/>
  <c r="I92" i="28"/>
  <c r="H92" i="28"/>
  <c r="G92" i="28"/>
  <c r="F92" i="28"/>
  <c r="E92" i="28"/>
  <c r="D92" i="28"/>
  <c r="C92" i="28"/>
  <c r="N91" i="28"/>
  <c r="M91" i="28"/>
  <c r="L91" i="28"/>
  <c r="K91" i="28"/>
  <c r="J91" i="28"/>
  <c r="I91" i="28"/>
  <c r="H91" i="28"/>
  <c r="G91" i="28"/>
  <c r="F91" i="28"/>
  <c r="E91" i="28"/>
  <c r="D91" i="28"/>
  <c r="C91" i="28"/>
  <c r="N90" i="28"/>
  <c r="M90" i="28"/>
  <c r="L90" i="28"/>
  <c r="K90" i="28"/>
  <c r="J90" i="28"/>
  <c r="I90" i="28"/>
  <c r="H90" i="28"/>
  <c r="G90" i="28"/>
  <c r="F90" i="28"/>
  <c r="E90" i="28"/>
  <c r="D90" i="28"/>
  <c r="C90" i="28"/>
  <c r="N89" i="28"/>
  <c r="M89" i="28"/>
  <c r="L89" i="28"/>
  <c r="K89" i="28"/>
  <c r="K87" i="28" s="1"/>
  <c r="J89" i="28"/>
  <c r="J87" i="28" s="1"/>
  <c r="I89" i="28"/>
  <c r="I87" i="28" s="1"/>
  <c r="H89" i="28"/>
  <c r="H87" i="28" s="1"/>
  <c r="G89" i="28"/>
  <c r="G87" i="28" s="1"/>
  <c r="F89" i="28"/>
  <c r="E89" i="28"/>
  <c r="D89" i="28"/>
  <c r="C89" i="28"/>
  <c r="C87" i="28" s="1"/>
  <c r="B77" i="28"/>
  <c r="B76" i="28"/>
  <c r="I75" i="28"/>
  <c r="E75" i="28"/>
  <c r="D75" i="28"/>
  <c r="C75" i="28"/>
  <c r="B74" i="28"/>
  <c r="B73" i="28"/>
  <c r="B72" i="28"/>
  <c r="E71" i="28"/>
  <c r="D71" i="28"/>
  <c r="C71" i="28"/>
  <c r="B70" i="28"/>
  <c r="B93" i="28" s="1"/>
  <c r="B69" i="28"/>
  <c r="B68" i="28"/>
  <c r="E67" i="28"/>
  <c r="D67" i="28"/>
  <c r="C67" i="28"/>
  <c r="B66" i="28"/>
  <c r="B65" i="28"/>
  <c r="B64" i="28"/>
  <c r="B63" i="28"/>
  <c r="I62" i="28"/>
  <c r="E62" i="28"/>
  <c r="D62" i="28"/>
  <c r="C62" i="28"/>
  <c r="B61" i="28"/>
  <c r="B60" i="28"/>
  <c r="B59" i="28"/>
  <c r="B58" i="28"/>
  <c r="B57" i="28"/>
  <c r="E56" i="28"/>
  <c r="D56" i="28"/>
  <c r="C56" i="28"/>
  <c r="B54" i="28"/>
  <c r="B53" i="28"/>
  <c r="B52" i="28"/>
  <c r="B51" i="28"/>
  <c r="B50" i="28"/>
  <c r="E49" i="28"/>
  <c r="D49" i="28"/>
  <c r="C49" i="28"/>
  <c r="B48" i="28"/>
  <c r="B47" i="28"/>
  <c r="B46" i="28"/>
  <c r="E45" i="28"/>
  <c r="D45" i="28"/>
  <c r="C45" i="28"/>
  <c r="B44" i="28"/>
  <c r="B43" i="28"/>
  <c r="B42" i="28"/>
  <c r="B41" i="28"/>
  <c r="E40" i="28"/>
  <c r="D40" i="28"/>
  <c r="C40" i="28"/>
  <c r="B39" i="28"/>
  <c r="B38" i="28"/>
  <c r="B37" i="28"/>
  <c r="E36" i="28"/>
  <c r="D36" i="28"/>
  <c r="C36" i="28"/>
  <c r="B34" i="28"/>
  <c r="B33" i="28"/>
  <c r="E32" i="28"/>
  <c r="D32" i="28"/>
  <c r="B31" i="28"/>
  <c r="B30" i="28"/>
  <c r="L8" i="28"/>
  <c r="E29" i="28"/>
  <c r="D29" i="28"/>
  <c r="C29" i="28"/>
  <c r="B28" i="28"/>
  <c r="B27" i="28"/>
  <c r="B26" i="28"/>
  <c r="E25" i="28"/>
  <c r="D25" i="28"/>
  <c r="C25" i="28"/>
  <c r="B24" i="28"/>
  <c r="B23" i="28"/>
  <c r="B22" i="28"/>
  <c r="E21" i="28"/>
  <c r="D21" i="28"/>
  <c r="C21" i="28"/>
  <c r="B20" i="28"/>
  <c r="B19" i="28"/>
  <c r="B92" i="28" s="1"/>
  <c r="B18" i="28"/>
  <c r="B17" i="28"/>
  <c r="B16" i="28"/>
  <c r="G14" i="28"/>
  <c r="G8" i="28" s="1"/>
  <c r="E15" i="28"/>
  <c r="D15" i="28"/>
  <c r="C15" i="28"/>
  <c r="N8" i="28"/>
  <c r="N7" i="28" s="1"/>
  <c r="F14" i="28"/>
  <c r="B13" i="28"/>
  <c r="B12" i="28"/>
  <c r="B11" i="28"/>
  <c r="B10" i="28"/>
  <c r="N9" i="28"/>
  <c r="M9" i="28"/>
  <c r="L9" i="28"/>
  <c r="K9" i="28"/>
  <c r="J9" i="28"/>
  <c r="I9" i="28"/>
  <c r="H9" i="28"/>
  <c r="G9" i="28"/>
  <c r="F9" i="28"/>
  <c r="E9" i="28"/>
  <c r="D9" i="28"/>
  <c r="C9" i="28"/>
  <c r="I8" i="28" l="1"/>
  <c r="I7" i="28" s="1"/>
  <c r="G7" i="28"/>
  <c r="F8" i="28"/>
  <c r="F7" i="28" s="1"/>
  <c r="F87" i="28"/>
  <c r="E87" i="28"/>
  <c r="E55" i="28"/>
  <c r="E35" i="28"/>
  <c r="E14" i="28"/>
  <c r="D55" i="28"/>
  <c r="D87" i="28"/>
  <c r="D35" i="28"/>
  <c r="D14" i="28"/>
  <c r="C55" i="28"/>
  <c r="B45" i="28"/>
  <c r="C35" i="28"/>
  <c r="B25" i="28"/>
  <c r="C14" i="28"/>
  <c r="H8" i="28"/>
  <c r="H7" i="28" s="1"/>
  <c r="J8" i="28"/>
  <c r="J7" i="28" s="1"/>
  <c r="K8" i="28"/>
  <c r="K7" i="28" s="1"/>
  <c r="B40" i="28"/>
  <c r="L7" i="28"/>
  <c r="B21" i="28"/>
  <c r="B29" i="28"/>
  <c r="B91" i="28"/>
  <c r="B71" i="28"/>
  <c r="N87" i="28"/>
  <c r="B75" i="28"/>
  <c r="B67" i="28"/>
  <c r="B62" i="28"/>
  <c r="B56" i="28"/>
  <c r="M87" i="28"/>
  <c r="M8" i="28"/>
  <c r="M7" i="28" s="1"/>
  <c r="B36" i="28"/>
  <c r="B32" i="28"/>
  <c r="B15" i="28"/>
  <c r="B49" i="28"/>
  <c r="B90" i="28"/>
  <c r="B94" i="28"/>
  <c r="B88" i="28"/>
  <c r="B89" i="28"/>
  <c r="L87" i="28"/>
  <c r="B9" i="28"/>
  <c r="D8" i="28" l="1"/>
  <c r="D7" i="28" s="1"/>
  <c r="E8" i="28"/>
  <c r="E7" i="28" s="1"/>
  <c r="C8" i="28"/>
  <c r="C7" i="28" s="1"/>
  <c r="B14" i="28"/>
  <c r="B35" i="28"/>
  <c r="B55" i="28"/>
  <c r="B87" i="28"/>
  <c r="B8" i="28" l="1"/>
  <c r="B7" i="28" s="1"/>
</calcChain>
</file>

<file path=xl/comments1.xml><?xml version="1.0" encoding="utf-8"?>
<comments xmlns="http://schemas.openxmlformats.org/spreadsheetml/2006/main">
  <authors>
    <author>Juan Carlos Liviapoma Pacheco</author>
  </authors>
  <commentList>
    <comment ref="A7" authorId="0" shapeId="0">
      <text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11"/>
            <color indexed="81"/>
            <rFont val="Tahoma"/>
            <family val="2"/>
          </rPr>
          <t>Total Hospitales + Total Redes + SAMU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<sst xmlns="http://schemas.openxmlformats.org/spreadsheetml/2006/main" count="387" uniqueCount="130">
  <si>
    <t>ESTABLECIMIENTOS</t>
  </si>
  <si>
    <t>TOTAL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</si>
  <si>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</si>
  <si>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</si>
  <si>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</si>
  <si>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</si>
  <si>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</si>
  <si>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</si>
  <si>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</si>
  <si>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</si>
  <si>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</si>
  <si>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OCT</t>
  </si>
  <si>
    <t>NOV</t>
  </si>
  <si>
    <t>DIC</t>
  </si>
  <si>
    <t>RED BONILLA - LA PUNTA</t>
  </si>
  <si>
    <t>C.S. ACAPULCO</t>
  </si>
  <si>
    <t>C.S. SESQUICENTENARIO</t>
  </si>
  <si>
    <t>C.S. MARQUEZ</t>
  </si>
  <si>
    <t>HOSPITALES</t>
  </si>
  <si>
    <t>HOSP.DANIEL A.CARRION</t>
  </si>
  <si>
    <t xml:space="preserve"> - Cirugía</t>
  </si>
  <si>
    <t>TOTAL REDES</t>
  </si>
  <si>
    <t>HOSP. DE VENTANILLA</t>
  </si>
  <si>
    <t>C.S. CARMEN DE LA LEGUA</t>
  </si>
  <si>
    <t xml:space="preserve"> </t>
  </si>
  <si>
    <t>C.S. NESTOR GAMBETTA</t>
  </si>
  <si>
    <t>C.S. VILLA LOS REYES</t>
  </si>
  <si>
    <t>HOSP. DE REHABILITACION</t>
  </si>
  <si>
    <t>DIRESA CALLAO</t>
  </si>
  <si>
    <t>TOTAL HOSPITALES</t>
  </si>
  <si>
    <t xml:space="preserve"> - Medicina </t>
  </si>
  <si>
    <t xml:space="preserve"> - Pediatría </t>
  </si>
  <si>
    <t xml:space="preserve"> - Obstetricia y Ginecologia 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</si>
  <si>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</si>
  <si>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</si>
  <si>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</si>
  <si>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</si>
  <si>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</si>
  <si>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</si>
  <si>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</si>
  <si>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</si>
  <si>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</si>
  <si>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</si>
  <si>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</si>
  <si>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</si>
  <si>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PRIORIDAD</t>
  </si>
  <si>
    <t>I</t>
  </si>
  <si>
    <t>II</t>
  </si>
  <si>
    <t>III</t>
  </si>
  <si>
    <t>IV</t>
  </si>
  <si>
    <t>Total</t>
  </si>
  <si>
    <t xml:space="preserve">   MICRORED BONILLA</t>
  </si>
  <si>
    <t>C.S. MANUEL BONILLA</t>
  </si>
  <si>
    <t>C.S. ALBERTO BARTON</t>
  </si>
  <si>
    <t>C.S. PUERTO NUEVO</t>
  </si>
  <si>
    <t>C.S. LA PUNTA</t>
  </si>
  <si>
    <t>P.S. SAN JUAN BOSCO</t>
  </si>
  <si>
    <t xml:space="preserve">   MICRORED SANTA FE</t>
  </si>
  <si>
    <t>C.S. SANTA FE</t>
  </si>
  <si>
    <t>P.S. CALLAO</t>
  </si>
  <si>
    <t>P.S. JOSE BOTERIN</t>
  </si>
  <si>
    <t xml:space="preserve">   MICRORED JOSE OLAYA</t>
  </si>
  <si>
    <t>C.S. JOSE OLAYA</t>
  </si>
  <si>
    <t>P.S. MIGUEL GRAU</t>
  </si>
  <si>
    <t>C.S. SANTA ROSA</t>
  </si>
  <si>
    <t xml:space="preserve">   MICRORED NESTOR GAMBETTA</t>
  </si>
  <si>
    <t>C.S. RAMON CASTILLA</t>
  </si>
  <si>
    <t xml:space="preserve">   MICRORED ACAPULCO</t>
  </si>
  <si>
    <t>P.S. JUAN PABLO II</t>
  </si>
  <si>
    <t>RED DE SALUD BEPECA</t>
  </si>
  <si>
    <t xml:space="preserve">   MICRORED FAUCETT</t>
  </si>
  <si>
    <t>C.S. FAUCETT</t>
  </si>
  <si>
    <t>P.S. 200 MILLAS</t>
  </si>
  <si>
    <t>P.S. PALMERAS DE OQUENDO</t>
  </si>
  <si>
    <t xml:space="preserve">   MICRORED SESQUICENTENARIO</t>
  </si>
  <si>
    <t>P.S. PREVI</t>
  </si>
  <si>
    <t>P.S. BOCANEGRA</t>
  </si>
  <si>
    <t>P.S. EL ALAMO</t>
  </si>
  <si>
    <t xml:space="preserve">   MICRORED AEROPUERTO</t>
  </si>
  <si>
    <t>P.S. AEROPUERTO</t>
  </si>
  <si>
    <t>C.S. PLAYA RIMAC</t>
  </si>
  <si>
    <t>P.S. POLIGONO IV</t>
  </si>
  <si>
    <t xml:space="preserve">   MICRORED BELLAVISTA</t>
  </si>
  <si>
    <t>C.S.M.I. BELLAVISTA PERU - COREA</t>
  </si>
  <si>
    <t>C.S. ALTA MAR</t>
  </si>
  <si>
    <t>C.S. VILLA SR. DE LOS MILAGROS</t>
  </si>
  <si>
    <t>P.S. LA PERLA</t>
  </si>
  <si>
    <t>RED DE SALUD VENTANILLA</t>
  </si>
  <si>
    <t xml:space="preserve">   MICRORED M.I. PERU COREA PACHACUTEC</t>
  </si>
  <si>
    <t>C.S.M.I. PACHACUTEC PERU - COREA</t>
  </si>
  <si>
    <t>C.S. 03 DE FEBRERO</t>
  </si>
  <si>
    <t>P.S. BAHIA BLANCA</t>
  </si>
  <si>
    <t>P.S. CIUDAD PACHACUTEC</t>
  </si>
  <si>
    <t>C.S. SANTA ROSA DE PACHACUTEC</t>
  </si>
  <si>
    <t xml:space="preserve">   MICRORED ANGAMOS</t>
  </si>
  <si>
    <t>P.S. ANGAMOS</t>
  </si>
  <si>
    <t>P.S. HIJOS DEL ALMIRANTE GRAU</t>
  </si>
  <si>
    <t>P.S. DEFENSORES DE LA PATRIA</t>
  </si>
  <si>
    <t>P.S. VENTANILLA ALTA</t>
  </si>
  <si>
    <t xml:space="preserve">   MICRORED VILLA LOS REYES</t>
  </si>
  <si>
    <t>C.S. LUIS FELIPE DE LAS CASAS</t>
  </si>
  <si>
    <t>P.S. MI PERU</t>
  </si>
  <si>
    <t xml:space="preserve">   MICRORED MARQUEZ</t>
  </si>
  <si>
    <t>P.S. VENTANILLA ESTE</t>
  </si>
  <si>
    <t>C.S. VENTANILLA BAJA</t>
  </si>
  <si>
    <t>ADAMO</t>
  </si>
  <si>
    <t>DISTRITO POR REGION</t>
  </si>
  <si>
    <t>CALLAO</t>
  </si>
  <si>
    <t>BELLAVISTA</t>
  </si>
  <si>
    <t>CARMEN DE LA LEGUA</t>
  </si>
  <si>
    <t>LA PERLA</t>
  </si>
  <si>
    <t xml:space="preserve">LA PUNTA </t>
  </si>
  <si>
    <t>MI PERU</t>
  </si>
  <si>
    <t>VENTANILLA</t>
  </si>
  <si>
    <t>Fuente: Base SEEM de Emergencia / ESTADISTICA</t>
  </si>
  <si>
    <t>ADAMO - SAMU</t>
  </si>
  <si>
    <t>TOTAL  DIRESA</t>
  </si>
  <si>
    <t>SAMU - SISTEMA DE ATENCION MOVIL DE URGENCIA</t>
  </si>
  <si>
    <t>Fuente: HIS MINSA - OpenData / SEEM Emergencias / ESTADISTICA</t>
  </si>
  <si>
    <t>HOSP. SAN JOSE DEL CALLAO</t>
  </si>
  <si>
    <t>TOTAL DE ATENCIONES DE EMERGENCIA POR ESTABLECIMIENTOS Y HOSPITALES
DIRESA CALLAO - 2024</t>
  </si>
  <si>
    <t xml:space="preserve"> ATENCIONES DE EMERGENCIA POR ESTABLECIMIENTOS Y HOSPITALES POR DISTRITO
DIRESA CALLAO - 2024</t>
  </si>
  <si>
    <t>ATENCIONES DE EMERGENCIA POR HOSPITALES SEGÚN PRIORIDAD
DIRESA CALLAO - 2024</t>
  </si>
  <si>
    <t>HOSPITAL DANIEL ALCIDES CARRION</t>
  </si>
  <si>
    <t>HOSPITAL SAN JOSE</t>
  </si>
  <si>
    <t>HOSPITAL DE VENTANILLA</t>
  </si>
  <si>
    <t>HOSPITAL DE REHABILITACION</t>
  </si>
  <si>
    <t>CONSOLIDADO DE ATENCIONES DE EMERGENCIA POR HOSPITALES POR DISTRITO
DIRESA CALLAO - 2024</t>
  </si>
  <si>
    <t xml:space="preserve">Fecha de Corte: 07/01/2025 </t>
  </si>
  <si>
    <t>ESPECIALIDAD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</si>
</sst>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 Narrow"/>
      <family val="2"/>
    </font>
    <font>
      <b/>
      <sz val="12"/>
      <name val="Arial Narrow"/>
      <family val="2"/>
    </font>
    <font>
      <sz val="9"/>
      <color indexed="81"/>
      <name val="Tahoma"/>
      <family val="2"/>
    </font>
    <font>
      <b/>
      <sz val="12"/>
      <color theme="0"/>
      <name val="Arial Narrow"/>
      <family val="2"/>
    </font>
    <font>
      <b/>
      <sz val="18"/>
      <name val="Cambria"/>
      <family val="1"/>
      <scheme val="major"/>
    </font>
    <font>
      <b/>
      <sz val="12"/>
      <color theme="0"/>
      <name val="Georgia"/>
      <family val="1"/>
    </font>
    <font>
      <b/>
      <sz val="14"/>
      <color theme="0"/>
      <name val="Arial Narrow"/>
      <family val="2"/>
    </font>
    <font>
      <sz val="9"/>
      <color rgb="FF000000"/>
      <name val="Calibri"/>
      <family val="2"/>
    </font>
    <font>
      <sz val="10"/>
      <color rgb="FF000000"/>
      <name val="Calibri"/>
      <family val="2"/>
    </font>
    <font>
      <b/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Arial Narrow"/>
      <family val="2"/>
    </font>
    <font>
      <b/>
      <sz val="11"/>
      <name val="Calibri"/>
      <family val="2"/>
      <scheme val="minor"/>
    </font>
    <font>
      <b/>
      <sz val="11"/>
      <color indexed="81"/>
      <name val="Tahoma"/>
      <family val="2"/>
    </font>
    <font>
      <sz val="14"/>
      <name val="Arial Narrow"/>
      <family val="2"/>
    </font>
    <font>
      <sz val="12"/>
      <color theme="1"/>
      <name val="Calibri"/>
      <family val="2"/>
    </font>
    <font>
      <b/>
      <sz val="14"/>
      <name val="Cambria"/>
      <family val="1"/>
      <scheme val="major"/>
    </font>
    <font>
      <b/>
      <i/>
      <sz val="12"/>
      <color theme="1"/>
      <name val="Calibri"/>
      <family val="2"/>
      <scheme val="minor"/>
    </font>
    <font>
      <sz val="14"/>
      <color rgb="FF000000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0"/>
        <bgColor indexed="64"/>
      </patternFill>
    </fill>
  </fills>
  <borders count="8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theme="0"/>
      </left>
      <right style="medium">
        <color theme="0"/>
      </right>
      <top style="medium">
        <color auto="1"/>
      </top>
      <bottom style="medium">
        <color theme="0"/>
      </bottom>
      <diagonal/>
    </border>
    <border>
      <left style="medium">
        <color theme="0"/>
      </left>
      <right/>
      <top style="medium">
        <color indexed="64"/>
      </top>
      <bottom style="medium">
        <color indexed="64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medium">
        <color theme="0"/>
      </left>
      <right style="medium">
        <color theme="0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theme="0"/>
      </top>
      <bottom style="medium">
        <color indexed="64"/>
      </bottom>
      <diagonal/>
    </border>
    <border>
      <left/>
      <right style="medium">
        <color theme="0"/>
      </right>
      <top/>
      <bottom style="medium">
        <color auto="1"/>
      </bottom>
      <diagonal/>
    </border>
    <border>
      <left/>
      <right style="medium">
        <color indexed="64"/>
      </right>
      <top style="medium">
        <color theme="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theme="0"/>
      </right>
      <top style="medium">
        <color indexed="64"/>
      </top>
      <bottom style="medium">
        <color indexed="64"/>
      </bottom>
      <diagonal/>
    </border>
    <border>
      <left style="medium">
        <color theme="0"/>
      </left>
      <right style="medium">
        <color auto="1"/>
      </right>
      <top style="medium">
        <color auto="1"/>
      </top>
      <bottom style="medium">
        <color theme="0"/>
      </bottom>
      <diagonal/>
    </border>
    <border>
      <left/>
      <right style="medium">
        <color theme="0"/>
      </right>
      <top style="medium">
        <color auto="1"/>
      </top>
      <bottom/>
      <diagonal/>
    </border>
    <border>
      <left style="medium">
        <color theme="0"/>
      </left>
      <right style="medium">
        <color auto="1"/>
      </right>
      <top style="medium">
        <color indexed="64"/>
      </top>
      <bottom style="medium">
        <color indexed="64"/>
      </bottom>
      <diagonal/>
    </border>
    <border>
      <left style="medium">
        <color theme="0"/>
      </left>
      <right/>
      <top style="medium">
        <color auto="1"/>
      </top>
      <bottom/>
      <diagonal/>
    </border>
    <border>
      <left style="medium">
        <color indexed="64"/>
      </left>
      <right/>
      <top style="medium">
        <color theme="0"/>
      </top>
      <bottom style="medium">
        <color indexed="64"/>
      </bottom>
      <diagonal/>
    </border>
    <border>
      <left style="medium">
        <color indexed="64"/>
      </left>
      <right style="medium">
        <color theme="0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theme="0"/>
      </bottom>
      <diagonal/>
    </border>
    <border>
      <left/>
      <right style="medium">
        <color theme="0"/>
      </right>
      <top style="medium">
        <color auto="1"/>
      </top>
      <bottom style="medium">
        <color theme="0"/>
      </bottom>
      <diagonal/>
    </border>
    <border>
      <left style="medium">
        <color indexed="64"/>
      </left>
      <right style="medium">
        <color indexed="64"/>
      </right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indexed="64"/>
      </right>
      <top style="medium">
        <color theme="0"/>
      </top>
      <bottom style="medium">
        <color theme="0"/>
      </bottom>
      <diagonal/>
    </border>
    <border>
      <left style="medium">
        <color indexed="64"/>
      </left>
      <right style="medium">
        <color indexed="64"/>
      </right>
      <top style="medium">
        <color theme="0"/>
      </top>
      <bottom/>
      <diagonal/>
    </border>
    <border>
      <left/>
      <right style="medium">
        <color theme="0"/>
      </right>
      <top style="medium">
        <color theme="0"/>
      </top>
      <bottom/>
      <diagonal/>
    </border>
    <border>
      <left style="medium">
        <color indexed="64"/>
      </left>
      <right style="medium">
        <color theme="0"/>
      </right>
      <top style="medium">
        <color theme="0"/>
      </top>
      <bottom style="medium">
        <color indexed="64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indexed="64"/>
      </bottom>
      <diagonal/>
    </border>
    <border>
      <left style="medium">
        <color theme="0"/>
      </left>
      <right style="medium">
        <color indexed="64"/>
      </right>
      <top style="medium">
        <color theme="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theme="0"/>
      </left>
      <right style="medium">
        <color theme="0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theme="0"/>
      </right>
      <top style="medium">
        <color indexed="64"/>
      </top>
      <bottom style="medium">
        <color theme="0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medium">
        <color indexed="64"/>
      </left>
      <right/>
      <top style="medium">
        <color theme="0"/>
      </top>
      <bottom style="medium">
        <color theme="0"/>
      </bottom>
      <diagonal/>
    </border>
  </borders>
  <cellStyleXfs count="7">
    <xf numFmtId="0" fontId="0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246">
    <xf numFmtId="0" fontId="0" fillId="0" borderId="0" xfId="0"/>
    <xf numFmtId="0" fontId="5" fillId="0" borderId="0" xfId="1" applyFont="1"/>
    <xf numFmtId="0" fontId="5" fillId="0" borderId="5" xfId="1" applyFont="1" applyBorder="1" applyAlignment="1" applyProtection="1">
      <alignment horizontal="center" vertical="center"/>
      <protection locked="0"/>
    </xf>
    <xf numFmtId="0" fontId="6" fillId="0" borderId="0" xfId="1" applyFont="1"/>
    <xf numFmtId="0" fontId="6" fillId="0" borderId="0" xfId="1" applyFont="1" applyAlignment="1">
      <alignment horizontal="right"/>
    </xf>
    <xf numFmtId="0" fontId="5" fillId="0" borderId="14" xfId="1" applyFont="1" applyBorder="1" applyAlignment="1" applyProtection="1">
      <alignment horizontal="center" vertical="center"/>
      <protection locked="0"/>
    </xf>
    <xf numFmtId="0" fontId="5" fillId="0" borderId="21" xfId="1" applyFont="1" applyBorder="1" applyAlignment="1" applyProtection="1">
      <alignment horizontal="center" vertical="center"/>
      <protection locked="0"/>
    </xf>
    <xf numFmtId="0" fontId="5" fillId="0" borderId="13" xfId="1" applyFont="1" applyBorder="1" applyAlignment="1" applyProtection="1">
      <alignment horizontal="center" vertical="center"/>
      <protection locked="0"/>
    </xf>
    <xf numFmtId="0" fontId="5" fillId="0" borderId="32" xfId="1" applyFont="1" applyBorder="1" applyAlignment="1" applyProtection="1">
      <alignment horizontal="center" vertical="center"/>
      <protection locked="0"/>
    </xf>
    <xf numFmtId="0" fontId="5" fillId="0" borderId="37" xfId="1" applyFont="1" applyBorder="1" applyAlignment="1" applyProtection="1">
      <alignment horizontal="center" vertical="center"/>
      <protection locked="0"/>
    </xf>
    <xf numFmtId="0" fontId="5" fillId="0" borderId="38" xfId="1" applyFont="1" applyBorder="1" applyAlignment="1" applyProtection="1">
      <alignment horizontal="center" vertical="center"/>
      <protection locked="0"/>
    </xf>
    <xf numFmtId="0" fontId="5" fillId="0" borderId="34" xfId="1" applyFont="1" applyBorder="1" applyAlignment="1" applyProtection="1">
      <alignment horizontal="center" vertical="center"/>
      <protection locked="0"/>
    </xf>
    <xf numFmtId="0" fontId="5" fillId="0" borderId="39" xfId="1" applyFont="1" applyBorder="1" applyAlignment="1" applyProtection="1">
      <alignment horizontal="center" vertical="center"/>
      <protection locked="0"/>
    </xf>
    <xf numFmtId="0" fontId="5" fillId="0" borderId="11" xfId="1" applyFont="1" applyBorder="1" applyAlignment="1" applyProtection="1">
      <alignment horizontal="center" vertical="center"/>
      <protection locked="0"/>
    </xf>
    <xf numFmtId="0" fontId="5" fillId="0" borderId="18" xfId="1" applyFont="1" applyBorder="1" applyAlignment="1" applyProtection="1">
      <alignment horizontal="center" vertical="center"/>
      <protection locked="0"/>
    </xf>
    <xf numFmtId="0" fontId="8" fillId="2" borderId="9" xfId="1" applyFont="1" applyFill="1" applyBorder="1" applyAlignment="1">
      <alignment horizontal="center" vertical="center"/>
    </xf>
    <xf numFmtId="0" fontId="5" fillId="0" borderId="33" xfId="1" applyFont="1" applyBorder="1" applyAlignment="1" applyProtection="1">
      <alignment horizontal="center" vertical="center"/>
      <protection locked="0"/>
    </xf>
    <xf numFmtId="0" fontId="5" fillId="0" borderId="20" xfId="1" applyFont="1" applyBorder="1" applyAlignment="1" applyProtection="1">
      <alignment horizontal="center" vertical="center"/>
      <protection locked="0"/>
    </xf>
    <xf numFmtId="0" fontId="5" fillId="0" borderId="19" xfId="1" applyFont="1" applyBorder="1" applyAlignment="1" applyProtection="1">
      <alignment horizontal="center" vertical="center"/>
      <protection locked="0"/>
    </xf>
    <xf numFmtId="0" fontId="5" fillId="0" borderId="17" xfId="1" applyFont="1" applyBorder="1" applyAlignment="1" applyProtection="1">
      <alignment horizontal="center" vertical="center"/>
      <protection locked="0"/>
    </xf>
    <xf numFmtId="0" fontId="5" fillId="0" borderId="35" xfId="1" applyFont="1" applyBorder="1" applyAlignment="1" applyProtection="1">
      <alignment horizontal="center" vertical="center"/>
      <protection locked="0"/>
    </xf>
    <xf numFmtId="0" fontId="5" fillId="0" borderId="26" xfId="1" applyFont="1" applyBorder="1" applyAlignment="1" applyProtection="1">
      <alignment horizontal="center" vertical="center"/>
      <protection locked="0"/>
    </xf>
    <xf numFmtId="0" fontId="8" fillId="2" borderId="31" xfId="1" applyFont="1" applyFill="1" applyBorder="1" applyAlignment="1">
      <alignment horizontal="center" vertical="center"/>
    </xf>
    <xf numFmtId="0" fontId="8" fillId="4" borderId="9" xfId="1" applyFont="1" applyFill="1" applyBorder="1" applyAlignment="1">
      <alignment horizontal="center" vertical="center"/>
    </xf>
    <xf numFmtId="0" fontId="8" fillId="5" borderId="24" xfId="1" applyFont="1" applyFill="1" applyBorder="1" applyAlignment="1">
      <alignment horizontal="center" vertical="center"/>
    </xf>
    <xf numFmtId="0" fontId="8" fillId="5" borderId="9" xfId="1" applyFont="1" applyFill="1" applyBorder="1" applyAlignment="1">
      <alignment horizontal="center" vertical="center"/>
    </xf>
    <xf numFmtId="0" fontId="8" fillId="4" borderId="31" xfId="1" applyFont="1" applyFill="1" applyBorder="1" applyAlignment="1">
      <alignment horizontal="center" vertical="center"/>
    </xf>
    <xf numFmtId="0" fontId="8" fillId="5" borderId="15" xfId="1" applyFont="1" applyFill="1" applyBorder="1" applyAlignment="1">
      <alignment horizontal="center" vertical="center"/>
    </xf>
    <xf numFmtId="0" fontId="6" fillId="0" borderId="2" xfId="1" applyFont="1" applyBorder="1" applyAlignment="1" applyProtection="1">
      <alignment horizontal="center" vertical="center"/>
      <protection locked="0"/>
    </xf>
    <xf numFmtId="0" fontId="6" fillId="0" borderId="8" xfId="1" applyFont="1" applyBorder="1" applyAlignment="1" applyProtection="1">
      <alignment horizontal="center" vertical="center"/>
      <protection locked="0"/>
    </xf>
    <xf numFmtId="0" fontId="6" fillId="0" borderId="31" xfId="1" applyFont="1" applyBorder="1" applyAlignment="1" applyProtection="1">
      <alignment horizontal="center" vertical="center"/>
      <protection locked="0"/>
    </xf>
    <xf numFmtId="0" fontId="6" fillId="0" borderId="45" xfId="1" applyFont="1" applyBorder="1" applyAlignment="1" applyProtection="1">
      <alignment horizontal="center" vertical="center"/>
      <protection locked="0"/>
    </xf>
    <xf numFmtId="0" fontId="8" fillId="3" borderId="44" xfId="1" applyFont="1" applyFill="1" applyBorder="1" applyAlignment="1">
      <alignment horizontal="center" vertical="center"/>
    </xf>
    <xf numFmtId="0" fontId="8" fillId="3" borderId="36" xfId="1" applyFont="1" applyFill="1" applyBorder="1" applyAlignment="1">
      <alignment horizontal="center" vertical="center"/>
    </xf>
    <xf numFmtId="0" fontId="8" fillId="5" borderId="41" xfId="1" applyFont="1" applyFill="1" applyBorder="1" applyAlignment="1">
      <alignment horizontal="center" vertical="center"/>
    </xf>
    <xf numFmtId="0" fontId="8" fillId="5" borderId="43" xfId="1" applyFont="1" applyFill="1" applyBorder="1" applyAlignment="1">
      <alignment horizontal="center" vertical="center"/>
    </xf>
    <xf numFmtId="0" fontId="8" fillId="5" borderId="23" xfId="1" applyFont="1" applyFill="1" applyBorder="1" applyAlignment="1">
      <alignment horizontal="center" vertical="center"/>
    </xf>
    <xf numFmtId="0" fontId="6" fillId="0" borderId="15" xfId="1" applyFont="1" applyBorder="1" applyAlignment="1" applyProtection="1">
      <alignment horizontal="center" vertical="center"/>
      <protection locked="0"/>
    </xf>
    <xf numFmtId="0" fontId="8" fillId="3" borderId="41" xfId="1" applyFont="1" applyFill="1" applyBorder="1" applyAlignment="1">
      <alignment horizontal="center" vertical="center"/>
    </xf>
    <xf numFmtId="0" fontId="8" fillId="3" borderId="43" xfId="1" applyFont="1" applyFill="1" applyBorder="1" applyAlignment="1">
      <alignment horizontal="center" vertical="center"/>
    </xf>
    <xf numFmtId="0" fontId="6" fillId="0" borderId="27" xfId="1" applyFont="1" applyBorder="1" applyAlignment="1" applyProtection="1">
      <alignment horizontal="center" vertical="center"/>
      <protection locked="0"/>
    </xf>
    <xf numFmtId="0" fontId="6" fillId="0" borderId="28" xfId="1" applyFont="1" applyBorder="1" applyAlignment="1" applyProtection="1">
      <alignment horizontal="center" vertical="center"/>
      <protection locked="0"/>
    </xf>
    <xf numFmtId="0" fontId="8" fillId="4" borderId="10" xfId="1" applyFont="1" applyFill="1" applyBorder="1" applyAlignment="1">
      <alignment horizontal="center" vertical="center"/>
    </xf>
    <xf numFmtId="0" fontId="8" fillId="3" borderId="9" xfId="1" applyFont="1" applyFill="1" applyBorder="1" applyAlignment="1">
      <alignment horizontal="center" vertical="center"/>
    </xf>
    <xf numFmtId="0" fontId="6" fillId="0" borderId="6" xfId="1" applyFont="1" applyBorder="1" applyAlignment="1" applyProtection="1">
      <alignment horizontal="center" vertical="center"/>
      <protection locked="0"/>
    </xf>
    <xf numFmtId="0" fontId="10" fillId="5" borderId="24" xfId="1" applyFont="1" applyFill="1" applyBorder="1" applyAlignment="1">
      <alignment horizontal="center" vertical="center"/>
    </xf>
    <xf numFmtId="0" fontId="6" fillId="0" borderId="14" xfId="1" applyFont="1" applyBorder="1" applyAlignment="1" applyProtection="1">
      <alignment horizontal="center" vertical="center"/>
      <protection locked="0"/>
    </xf>
    <xf numFmtId="0" fontId="6" fillId="0" borderId="37" xfId="1" applyFont="1" applyBorder="1" applyAlignment="1" applyProtection="1">
      <alignment horizontal="center" vertical="center"/>
      <protection locked="0"/>
    </xf>
    <xf numFmtId="0" fontId="16" fillId="0" borderId="2" xfId="1" applyFont="1" applyBorder="1" applyAlignment="1" applyProtection="1">
      <alignment horizontal="center" vertical="center"/>
      <protection locked="0"/>
    </xf>
    <xf numFmtId="0" fontId="6" fillId="0" borderId="34" xfId="1" applyFont="1" applyBorder="1" applyAlignment="1" applyProtection="1">
      <alignment horizontal="center" vertical="center"/>
      <protection locked="0"/>
    </xf>
    <xf numFmtId="0" fontId="16" fillId="0" borderId="8" xfId="1" applyFont="1" applyBorder="1" applyAlignment="1" applyProtection="1">
      <alignment horizontal="center" vertical="center"/>
      <protection locked="0"/>
    </xf>
    <xf numFmtId="0" fontId="6" fillId="0" borderId="13" xfId="1" applyFont="1" applyBorder="1" applyAlignment="1" applyProtection="1">
      <alignment horizontal="center" vertical="center"/>
      <protection locked="0"/>
    </xf>
    <xf numFmtId="0" fontId="16" fillId="0" borderId="6" xfId="1" applyFont="1" applyBorder="1" applyAlignment="1" applyProtection="1">
      <alignment horizontal="center" vertical="center"/>
      <protection locked="0"/>
    </xf>
    <xf numFmtId="0" fontId="16" fillId="0" borderId="45" xfId="1" applyFont="1" applyBorder="1" applyAlignment="1" applyProtection="1">
      <alignment horizontal="center" vertical="center"/>
      <protection locked="0"/>
    </xf>
    <xf numFmtId="0" fontId="16" fillId="0" borderId="31" xfId="1" applyFont="1" applyBorder="1" applyAlignment="1" applyProtection="1">
      <alignment horizontal="center" vertical="center"/>
      <protection locked="0"/>
    </xf>
    <xf numFmtId="0" fontId="11" fillId="3" borderId="9" xfId="1" applyFont="1" applyFill="1" applyBorder="1" applyAlignment="1">
      <alignment horizontal="center" vertical="center"/>
    </xf>
    <xf numFmtId="0" fontId="11" fillId="5" borderId="9" xfId="1" applyFont="1" applyFill="1" applyBorder="1" applyAlignment="1">
      <alignment horizontal="center" vertical="center"/>
    </xf>
    <xf numFmtId="0" fontId="17" fillId="0" borderId="3" xfId="1" applyFont="1" applyBorder="1" applyAlignment="1">
      <alignment horizontal="left" vertical="center"/>
    </xf>
    <xf numFmtId="0" fontId="2" fillId="0" borderId="0" xfId="5"/>
    <xf numFmtId="0" fontId="14" fillId="0" borderId="0" xfId="5" applyFont="1"/>
    <xf numFmtId="0" fontId="15" fillId="0" borderId="16" xfId="5" applyFont="1" applyBorder="1"/>
    <xf numFmtId="0" fontId="15" fillId="0" borderId="3" xfId="5" applyFont="1" applyBorder="1"/>
    <xf numFmtId="0" fontId="13" fillId="0" borderId="0" xfId="5" applyFont="1"/>
    <xf numFmtId="0" fontId="12" fillId="0" borderId="50" xfId="5" applyFont="1" applyBorder="1"/>
    <xf numFmtId="0" fontId="12" fillId="0" borderId="49" xfId="5" applyFont="1" applyBorder="1"/>
    <xf numFmtId="0" fontId="11" fillId="6" borderId="9" xfId="1" applyFont="1" applyFill="1" applyBorder="1" applyAlignment="1">
      <alignment horizontal="center" vertical="center"/>
    </xf>
    <xf numFmtId="0" fontId="8" fillId="6" borderId="9" xfId="1" applyFont="1" applyFill="1" applyBorder="1" applyAlignment="1">
      <alignment horizontal="center" vertical="center"/>
    </xf>
    <xf numFmtId="0" fontId="11" fillId="6" borderId="31" xfId="1" applyFont="1" applyFill="1" applyBorder="1" applyAlignment="1">
      <alignment horizontal="center" vertical="center"/>
    </xf>
    <xf numFmtId="0" fontId="8" fillId="6" borderId="31" xfId="1" applyFont="1" applyFill="1" applyBorder="1" applyAlignment="1">
      <alignment horizontal="center" vertical="center"/>
    </xf>
    <xf numFmtId="0" fontId="11" fillId="3" borderId="53" xfId="1" applyFont="1" applyFill="1" applyBorder="1" applyAlignment="1">
      <alignment horizontal="center" vertical="center"/>
    </xf>
    <xf numFmtId="0" fontId="8" fillId="8" borderId="9" xfId="1" applyFont="1" applyFill="1" applyBorder="1" applyAlignment="1">
      <alignment horizontal="center" vertical="center"/>
    </xf>
    <xf numFmtId="0" fontId="8" fillId="9" borderId="9" xfId="1" applyFont="1" applyFill="1" applyBorder="1" applyAlignment="1">
      <alignment horizontal="center" vertical="center"/>
    </xf>
    <xf numFmtId="0" fontId="8" fillId="6" borderId="51" xfId="1" applyFont="1" applyFill="1" applyBorder="1" applyAlignment="1">
      <alignment horizontal="center" vertical="center"/>
    </xf>
    <xf numFmtId="0" fontId="8" fillId="10" borderId="9" xfId="1" applyFont="1" applyFill="1" applyBorder="1" applyAlignment="1">
      <alignment horizontal="center" vertical="center"/>
    </xf>
    <xf numFmtId="0" fontId="8" fillId="6" borderId="40" xfId="1" applyFont="1" applyFill="1" applyBorder="1" applyAlignment="1">
      <alignment horizontal="center" vertical="center"/>
    </xf>
    <xf numFmtId="0" fontId="8" fillId="3" borderId="15" xfId="1" applyFont="1" applyFill="1" applyBorder="1" applyAlignment="1">
      <alignment horizontal="center" vertical="center"/>
    </xf>
    <xf numFmtId="0" fontId="12" fillId="0" borderId="50" xfId="5" applyFont="1" applyBorder="1" applyAlignment="1">
      <alignment vertical="center"/>
    </xf>
    <xf numFmtId="0" fontId="12" fillId="0" borderId="49" xfId="5" applyFont="1" applyBorder="1" applyAlignment="1">
      <alignment vertical="center"/>
    </xf>
    <xf numFmtId="0" fontId="16" fillId="0" borderId="4" xfId="1" applyFont="1" applyBorder="1" applyAlignment="1" applyProtection="1">
      <alignment horizontal="center" vertical="center"/>
      <protection locked="0"/>
    </xf>
    <xf numFmtId="0" fontId="5" fillId="0" borderId="2" xfId="1" applyFont="1" applyBorder="1" applyAlignment="1" applyProtection="1">
      <alignment horizontal="center" vertical="center"/>
      <protection locked="0"/>
    </xf>
    <xf numFmtId="0" fontId="19" fillId="0" borderId="2" xfId="1" applyFont="1" applyBorder="1" applyAlignment="1" applyProtection="1">
      <alignment horizontal="center" vertical="center"/>
      <protection locked="0"/>
    </xf>
    <xf numFmtId="0" fontId="20" fillId="0" borderId="55" xfId="5" applyFont="1" applyBorder="1"/>
    <xf numFmtId="0" fontId="20" fillId="0" borderId="56" xfId="5" applyFont="1" applyBorder="1"/>
    <xf numFmtId="0" fontId="20" fillId="0" borderId="57" xfId="5" applyFont="1" applyBorder="1"/>
    <xf numFmtId="0" fontId="19" fillId="0" borderId="5" xfId="1" applyFont="1" applyBorder="1" applyAlignment="1" applyProtection="1">
      <alignment horizontal="center" vertical="center"/>
      <protection locked="0"/>
    </xf>
    <xf numFmtId="0" fontId="19" fillId="0" borderId="11" xfId="1" applyFont="1" applyBorder="1" applyAlignment="1" applyProtection="1">
      <alignment horizontal="center" vertical="center"/>
      <protection locked="0"/>
    </xf>
    <xf numFmtId="0" fontId="19" fillId="0" borderId="16" xfId="1" applyFont="1" applyBorder="1" applyAlignment="1" applyProtection="1">
      <alignment horizontal="center" vertical="center"/>
      <protection locked="0"/>
    </xf>
    <xf numFmtId="0" fontId="19" fillId="0" borderId="18" xfId="1" applyFont="1" applyBorder="1" applyAlignment="1" applyProtection="1">
      <alignment horizontal="center" vertical="center"/>
      <protection locked="0"/>
    </xf>
    <xf numFmtId="0" fontId="19" fillId="0" borderId="8" xfId="1" applyFont="1" applyBorder="1" applyAlignment="1" applyProtection="1">
      <alignment horizontal="center" vertical="center"/>
      <protection locked="0"/>
    </xf>
    <xf numFmtId="0" fontId="19" fillId="0" borderId="27" xfId="1" applyFont="1" applyBorder="1" applyAlignment="1" applyProtection="1">
      <alignment horizontal="center" vertical="center"/>
      <protection locked="0"/>
    </xf>
    <xf numFmtId="0" fontId="5" fillId="0" borderId="8" xfId="1" applyFont="1" applyBorder="1" applyAlignment="1" applyProtection="1">
      <alignment horizontal="center" vertical="center"/>
      <protection locked="0"/>
    </xf>
    <xf numFmtId="0" fontId="5" fillId="0" borderId="27" xfId="1" applyFont="1" applyBorder="1" applyAlignment="1" applyProtection="1">
      <alignment horizontal="center" vertical="center"/>
      <protection locked="0"/>
    </xf>
    <xf numFmtId="0" fontId="5" fillId="0" borderId="6" xfId="1" applyFont="1" applyBorder="1" applyAlignment="1" applyProtection="1">
      <alignment horizontal="center" vertical="center"/>
      <protection locked="0"/>
    </xf>
    <xf numFmtId="0" fontId="19" fillId="0" borderId="6" xfId="1" applyFont="1" applyBorder="1" applyAlignment="1" applyProtection="1">
      <alignment horizontal="center" vertical="center"/>
      <protection locked="0"/>
    </xf>
    <xf numFmtId="0" fontId="5" fillId="0" borderId="15" xfId="1" applyFont="1" applyBorder="1" applyAlignment="1" applyProtection="1">
      <alignment horizontal="center" vertical="center"/>
      <protection locked="0"/>
    </xf>
    <xf numFmtId="0" fontId="5" fillId="0" borderId="45" xfId="1" applyFont="1" applyBorder="1" applyAlignment="1" applyProtection="1">
      <alignment horizontal="center" vertical="center"/>
      <protection locked="0"/>
    </xf>
    <xf numFmtId="0" fontId="5" fillId="0" borderId="4" xfId="1" applyFont="1" applyBorder="1" applyAlignment="1" applyProtection="1">
      <alignment horizontal="center" vertical="center"/>
      <protection locked="0"/>
    </xf>
    <xf numFmtId="0" fontId="5" fillId="0" borderId="31" xfId="1" applyFont="1" applyBorder="1" applyAlignment="1" applyProtection="1">
      <alignment horizontal="center" vertical="center"/>
      <protection locked="0"/>
    </xf>
    <xf numFmtId="0" fontId="5" fillId="0" borderId="28" xfId="1" applyFont="1" applyBorder="1" applyAlignment="1" applyProtection="1">
      <alignment horizontal="center" vertical="center"/>
      <protection locked="0"/>
    </xf>
    <xf numFmtId="3" fontId="11" fillId="3" borderId="52" xfId="1" applyNumberFormat="1" applyFont="1" applyFill="1" applyBorder="1" applyAlignment="1">
      <alignment horizontal="center" vertical="center"/>
    </xf>
    <xf numFmtId="0" fontId="19" fillId="0" borderId="5" xfId="1" applyFont="1" applyFill="1" applyBorder="1" applyAlignment="1" applyProtection="1">
      <alignment horizontal="center" vertical="center"/>
      <protection locked="0"/>
    </xf>
    <xf numFmtId="3" fontId="11" fillId="11" borderId="52" xfId="1" applyNumberFormat="1" applyFont="1" applyFill="1" applyBorder="1" applyAlignment="1">
      <alignment horizontal="center" vertical="center"/>
    </xf>
    <xf numFmtId="3" fontId="11" fillId="8" borderId="52" xfId="1" applyNumberFormat="1" applyFont="1" applyFill="1" applyBorder="1" applyAlignment="1">
      <alignment horizontal="center" vertical="center"/>
    </xf>
    <xf numFmtId="3" fontId="11" fillId="8" borderId="54" xfId="1" applyNumberFormat="1" applyFont="1" applyFill="1" applyBorder="1" applyAlignment="1">
      <alignment horizontal="center" vertical="center"/>
    </xf>
    <xf numFmtId="0" fontId="8" fillId="3" borderId="29" xfId="1" applyFont="1" applyFill="1" applyBorder="1" applyAlignment="1">
      <alignment horizontal="center" vertical="center"/>
    </xf>
    <xf numFmtId="0" fontId="8" fillId="3" borderId="51" xfId="1" applyFont="1" applyFill="1" applyBorder="1" applyAlignment="1">
      <alignment horizontal="center" vertical="center"/>
    </xf>
    <xf numFmtId="0" fontId="8" fillId="3" borderId="40" xfId="1" applyFont="1" applyFill="1" applyBorder="1" applyAlignment="1">
      <alignment horizontal="center" vertical="center"/>
    </xf>
    <xf numFmtId="3" fontId="11" fillId="4" borderId="9" xfId="1" applyNumberFormat="1" applyFont="1" applyFill="1" applyBorder="1" applyAlignment="1">
      <alignment horizontal="center" vertical="center"/>
    </xf>
    <xf numFmtId="3" fontId="8" fillId="7" borderId="9" xfId="1" applyNumberFormat="1" applyFont="1" applyFill="1" applyBorder="1" applyAlignment="1">
      <alignment horizontal="center" vertical="center"/>
    </xf>
    <xf numFmtId="3" fontId="11" fillId="9" borderId="40" xfId="1" applyNumberFormat="1" applyFont="1" applyFill="1" applyBorder="1" applyAlignment="1">
      <alignment horizontal="center" vertical="center"/>
    </xf>
    <xf numFmtId="3" fontId="11" fillId="10" borderId="30" xfId="1" applyNumberFormat="1" applyFont="1" applyFill="1" applyBorder="1" applyAlignment="1">
      <alignment horizontal="center" vertical="center"/>
    </xf>
    <xf numFmtId="3" fontId="8" fillId="10" borderId="30" xfId="1" applyNumberFormat="1" applyFont="1" applyFill="1" applyBorder="1" applyAlignment="1">
      <alignment horizontal="center" vertical="center"/>
    </xf>
    <xf numFmtId="3" fontId="11" fillId="8" borderId="45" xfId="1" applyNumberFormat="1" applyFont="1" applyFill="1" applyBorder="1" applyAlignment="1">
      <alignment horizontal="center" vertical="center"/>
    </xf>
    <xf numFmtId="3" fontId="11" fillId="8" borderId="9" xfId="1" applyNumberFormat="1" applyFont="1" applyFill="1" applyBorder="1" applyAlignment="1">
      <alignment horizontal="center" vertical="center"/>
    </xf>
    <xf numFmtId="3" fontId="16" fillId="0" borderId="2" xfId="1" applyNumberFormat="1" applyFont="1" applyBorder="1" applyAlignment="1" applyProtection="1">
      <alignment horizontal="center" vertical="center"/>
      <protection locked="0"/>
    </xf>
    <xf numFmtId="3" fontId="19" fillId="0" borderId="2" xfId="1" applyNumberFormat="1" applyFont="1" applyBorder="1" applyAlignment="1" applyProtection="1">
      <alignment horizontal="center" vertical="center"/>
      <protection locked="0"/>
    </xf>
    <xf numFmtId="3" fontId="16" fillId="0" borderId="8" xfId="1" applyNumberFormat="1" applyFont="1" applyBorder="1" applyAlignment="1" applyProtection="1">
      <alignment horizontal="center" vertical="center"/>
      <protection locked="0"/>
    </xf>
    <xf numFmtId="3" fontId="19" fillId="0" borderId="8" xfId="1" applyNumberFormat="1" applyFont="1" applyBorder="1" applyAlignment="1" applyProtection="1">
      <alignment horizontal="center" vertical="center"/>
      <protection locked="0"/>
    </xf>
    <xf numFmtId="3" fontId="16" fillId="0" borderId="31" xfId="1" applyNumberFormat="1" applyFont="1" applyBorder="1" applyAlignment="1" applyProtection="1">
      <alignment horizontal="center" vertical="center"/>
      <protection locked="0"/>
    </xf>
    <xf numFmtId="3" fontId="19" fillId="0" borderId="31" xfId="1" applyNumberFormat="1" applyFont="1" applyBorder="1" applyAlignment="1" applyProtection="1">
      <alignment horizontal="center" vertical="center"/>
      <protection locked="0"/>
    </xf>
    <xf numFmtId="0" fontId="6" fillId="0" borderId="21" xfId="1" applyFont="1" applyFill="1" applyBorder="1" applyAlignment="1" applyProtection="1">
      <alignment horizontal="center" vertical="center"/>
      <protection locked="0"/>
    </xf>
    <xf numFmtId="0" fontId="19" fillId="0" borderId="11" xfId="1" applyFont="1" applyFill="1" applyBorder="1" applyAlignment="1" applyProtection="1">
      <alignment horizontal="center" vertical="center"/>
      <protection locked="0"/>
    </xf>
    <xf numFmtId="0" fontId="8" fillId="6" borderId="60" xfId="1" applyFont="1" applyFill="1" applyBorder="1" applyAlignment="1">
      <alignment horizontal="center" vertical="center"/>
    </xf>
    <xf numFmtId="0" fontId="8" fillId="6" borderId="59" xfId="1" applyFont="1" applyFill="1" applyBorder="1" applyAlignment="1">
      <alignment horizontal="center" vertical="center"/>
    </xf>
    <xf numFmtId="0" fontId="19" fillId="0" borderId="3" xfId="1" applyFont="1" applyFill="1" applyBorder="1" applyAlignment="1" applyProtection="1">
      <alignment horizontal="center" vertical="center"/>
      <protection locked="0"/>
    </xf>
    <xf numFmtId="0" fontId="8" fillId="6" borderId="62" xfId="1" applyFont="1" applyFill="1" applyBorder="1" applyAlignment="1">
      <alignment horizontal="center" vertical="center"/>
    </xf>
    <xf numFmtId="3" fontId="11" fillId="3" borderId="63" xfId="1" applyNumberFormat="1" applyFont="1" applyFill="1" applyBorder="1" applyAlignment="1">
      <alignment horizontal="center" vertical="center"/>
    </xf>
    <xf numFmtId="3" fontId="11" fillId="10" borderId="0" xfId="1" applyNumberFormat="1" applyFont="1" applyFill="1" applyBorder="1" applyAlignment="1">
      <alignment horizontal="center" vertical="center"/>
    </xf>
    <xf numFmtId="0" fontId="16" fillId="0" borderId="1" xfId="1" applyFont="1" applyBorder="1" applyAlignment="1" applyProtection="1">
      <alignment horizontal="center" vertical="center"/>
      <protection locked="0"/>
    </xf>
    <xf numFmtId="0" fontId="16" fillId="0" borderId="12" xfId="1" applyFont="1" applyBorder="1" applyAlignment="1" applyProtection="1">
      <alignment horizontal="center" vertical="center"/>
      <protection locked="0"/>
    </xf>
    <xf numFmtId="0" fontId="16" fillId="0" borderId="22" xfId="1" applyFont="1" applyBorder="1" applyAlignment="1" applyProtection="1">
      <alignment horizontal="center" vertical="center"/>
      <protection locked="0"/>
    </xf>
    <xf numFmtId="3" fontId="11" fillId="8" borderId="23" xfId="1" applyNumberFormat="1" applyFont="1" applyFill="1" applyBorder="1" applyAlignment="1">
      <alignment horizontal="center" vertical="center"/>
    </xf>
    <xf numFmtId="3" fontId="11" fillId="11" borderId="54" xfId="1" applyNumberFormat="1" applyFont="1" applyFill="1" applyBorder="1" applyAlignment="1">
      <alignment horizontal="center" vertical="center"/>
    </xf>
    <xf numFmtId="3" fontId="11" fillId="10" borderId="40" xfId="1" applyNumberFormat="1" applyFont="1" applyFill="1" applyBorder="1" applyAlignment="1">
      <alignment horizontal="center" vertical="center"/>
    </xf>
    <xf numFmtId="0" fontId="19" fillId="0" borderId="13" xfId="1" applyFont="1" applyBorder="1" applyAlignment="1" applyProtection="1">
      <alignment horizontal="center" vertical="center"/>
      <protection locked="0"/>
    </xf>
    <xf numFmtId="0" fontId="19" fillId="0" borderId="17" xfId="1" applyFont="1" applyBorder="1" applyAlignment="1" applyProtection="1">
      <alignment horizontal="center" vertical="center"/>
      <protection locked="0"/>
    </xf>
    <xf numFmtId="0" fontId="8" fillId="6" borderId="64" xfId="1" applyFont="1" applyFill="1" applyBorder="1" applyAlignment="1">
      <alignment horizontal="center" vertical="center"/>
    </xf>
    <xf numFmtId="3" fontId="11" fillId="9" borderId="30" xfId="1" applyNumberFormat="1" applyFont="1" applyFill="1" applyBorder="1" applyAlignment="1">
      <alignment horizontal="center" vertical="center"/>
    </xf>
    <xf numFmtId="3" fontId="11" fillId="8" borderId="31" xfId="1" applyNumberFormat="1" applyFont="1" applyFill="1" applyBorder="1" applyAlignment="1">
      <alignment horizontal="center" vertical="center"/>
    </xf>
    <xf numFmtId="0" fontId="1" fillId="0" borderId="0" xfId="6"/>
    <xf numFmtId="0" fontId="8" fillId="8" borderId="65" xfId="1" applyFont="1" applyFill="1" applyBorder="1" applyAlignment="1">
      <alignment horizontal="center" vertical="center"/>
    </xf>
    <xf numFmtId="0" fontId="8" fillId="8" borderId="67" xfId="1" applyFont="1" applyFill="1" applyBorder="1" applyAlignment="1">
      <alignment horizontal="center" vertical="center"/>
    </xf>
    <xf numFmtId="0" fontId="10" fillId="8" borderId="68" xfId="1" applyFont="1" applyFill="1" applyBorder="1" applyAlignment="1">
      <alignment horizontal="center" vertical="center"/>
    </xf>
    <xf numFmtId="0" fontId="10" fillId="8" borderId="48" xfId="1" applyFont="1" applyFill="1" applyBorder="1" applyAlignment="1">
      <alignment horizontal="center" vertical="center"/>
    </xf>
    <xf numFmtId="0" fontId="8" fillId="8" borderId="69" xfId="1" applyFont="1" applyFill="1" applyBorder="1" applyAlignment="1">
      <alignment horizontal="center" vertical="center"/>
    </xf>
    <xf numFmtId="0" fontId="8" fillId="8" borderId="70" xfId="1" applyFont="1" applyFill="1" applyBorder="1" applyAlignment="1">
      <alignment horizontal="center" vertical="center"/>
    </xf>
    <xf numFmtId="0" fontId="11" fillId="8" borderId="71" xfId="1" applyFont="1" applyFill="1" applyBorder="1" applyAlignment="1">
      <alignment horizontal="center" vertical="center"/>
    </xf>
    <xf numFmtId="0" fontId="11" fillId="6" borderId="24" xfId="1" applyFont="1" applyFill="1" applyBorder="1" applyAlignment="1">
      <alignment horizontal="center" vertical="center"/>
    </xf>
    <xf numFmtId="0" fontId="8" fillId="3" borderId="52" xfId="1" applyFont="1" applyFill="1" applyBorder="1" applyAlignment="1">
      <alignment horizontal="center" vertical="center"/>
    </xf>
    <xf numFmtId="0" fontId="8" fillId="3" borderId="72" xfId="1" applyFont="1" applyFill="1" applyBorder="1" applyAlignment="1">
      <alignment horizontal="center" vertical="center"/>
    </xf>
    <xf numFmtId="0" fontId="8" fillId="3" borderId="73" xfId="1" applyFont="1" applyFill="1" applyBorder="1" applyAlignment="1">
      <alignment horizontal="center" vertical="center"/>
    </xf>
    <xf numFmtId="0" fontId="11" fillId="3" borderId="74" xfId="1" applyFont="1" applyFill="1" applyBorder="1" applyAlignment="1">
      <alignment horizontal="center" vertical="center"/>
    </xf>
    <xf numFmtId="0" fontId="8" fillId="5" borderId="45" xfId="1" applyFont="1" applyFill="1" applyBorder="1" applyAlignment="1">
      <alignment horizontal="center" vertical="center"/>
    </xf>
    <xf numFmtId="0" fontId="8" fillId="5" borderId="31" xfId="1" applyFont="1" applyFill="1" applyBorder="1" applyAlignment="1">
      <alignment horizontal="center" vertical="center"/>
    </xf>
    <xf numFmtId="0" fontId="8" fillId="5" borderId="28" xfId="1" applyFont="1" applyFill="1" applyBorder="1" applyAlignment="1">
      <alignment horizontal="center" vertical="center"/>
    </xf>
    <xf numFmtId="0" fontId="23" fillId="0" borderId="75" xfId="6" applyFont="1" applyBorder="1"/>
    <xf numFmtId="0" fontId="6" fillId="0" borderId="26" xfId="1" applyFont="1" applyBorder="1" applyAlignment="1" applyProtection="1">
      <alignment horizontal="center" vertical="center"/>
      <protection locked="0"/>
    </xf>
    <xf numFmtId="0" fontId="6" fillId="0" borderId="25" xfId="1" applyFont="1" applyBorder="1" applyAlignment="1" applyProtection="1">
      <alignment horizontal="center" vertical="center"/>
      <protection locked="0"/>
    </xf>
    <xf numFmtId="0" fontId="23" fillId="0" borderId="56" xfId="6" applyFont="1" applyBorder="1"/>
    <xf numFmtId="0" fontId="23" fillId="0" borderId="76" xfId="6" applyFont="1" applyBorder="1"/>
    <xf numFmtId="0" fontId="5" fillId="0" borderId="77" xfId="1" applyFont="1" applyBorder="1" applyAlignment="1" applyProtection="1">
      <alignment horizontal="center" vertical="center"/>
      <protection locked="0"/>
    </xf>
    <xf numFmtId="0" fontId="5" fillId="0" borderId="78" xfId="1" applyFont="1" applyBorder="1" applyAlignment="1" applyProtection="1">
      <alignment horizontal="center" vertical="center"/>
      <protection locked="0"/>
    </xf>
    <xf numFmtId="0" fontId="23" fillId="0" borderId="31" xfId="6" applyFont="1" applyBorder="1"/>
    <xf numFmtId="0" fontId="5" fillId="0" borderId="36" xfId="1" applyFont="1" applyBorder="1" applyAlignment="1" applyProtection="1">
      <alignment horizontal="center" vertical="center"/>
      <protection locked="0"/>
    </xf>
    <xf numFmtId="0" fontId="6" fillId="0" borderId="79" xfId="1" applyFont="1" applyBorder="1" applyAlignment="1" applyProtection="1">
      <alignment horizontal="center" vertical="center"/>
      <protection locked="0"/>
    </xf>
    <xf numFmtId="0" fontId="5" fillId="0" borderId="35" xfId="1" applyFont="1" applyFill="1" applyBorder="1" applyAlignment="1" applyProtection="1">
      <alignment horizontal="center" vertical="center"/>
      <protection locked="0"/>
    </xf>
    <xf numFmtId="0" fontId="6" fillId="0" borderId="42" xfId="1" applyFont="1" applyBorder="1" applyAlignment="1" applyProtection="1">
      <alignment horizontal="center" vertical="center"/>
      <protection locked="0"/>
    </xf>
    <xf numFmtId="0" fontId="6" fillId="0" borderId="36" xfId="1" applyFont="1" applyBorder="1" applyAlignment="1" applyProtection="1">
      <alignment horizontal="center" vertical="center"/>
      <protection locked="0"/>
    </xf>
    <xf numFmtId="0" fontId="5" fillId="0" borderId="79" xfId="1" applyFont="1" applyBorder="1" applyAlignment="1" applyProtection="1">
      <alignment horizontal="center" vertical="center"/>
      <protection locked="0"/>
    </xf>
    <xf numFmtId="0" fontId="6" fillId="0" borderId="35" xfId="1" applyFont="1" applyBorder="1" applyAlignment="1" applyProtection="1">
      <alignment horizontal="center" vertical="center"/>
      <protection locked="0"/>
    </xf>
    <xf numFmtId="0" fontId="22" fillId="0" borderId="0" xfId="6" applyFont="1"/>
    <xf numFmtId="0" fontId="13" fillId="0" borderId="0" xfId="6" applyFont="1"/>
    <xf numFmtId="0" fontId="10" fillId="8" borderId="24" xfId="1" applyFont="1" applyFill="1" applyBorder="1" applyAlignment="1">
      <alignment horizontal="center" vertical="center"/>
    </xf>
    <xf numFmtId="0" fontId="10" fillId="8" borderId="9" xfId="1" applyFont="1" applyFill="1" applyBorder="1" applyAlignment="1">
      <alignment horizontal="center" vertical="center"/>
    </xf>
    <xf numFmtId="0" fontId="10" fillId="8" borderId="23" xfId="1" applyFont="1" applyFill="1" applyBorder="1" applyAlignment="1">
      <alignment horizontal="center" vertical="center"/>
    </xf>
    <xf numFmtId="0" fontId="8" fillId="8" borderId="24" xfId="1" applyFont="1" applyFill="1" applyBorder="1" applyAlignment="1">
      <alignment horizontal="center" vertical="center"/>
    </xf>
    <xf numFmtId="0" fontId="8" fillId="8" borderId="45" xfId="1" applyFont="1" applyFill="1" applyBorder="1" applyAlignment="1">
      <alignment horizontal="center" vertical="center"/>
    </xf>
    <xf numFmtId="0" fontId="8" fillId="8" borderId="31" xfId="1" applyFont="1" applyFill="1" applyBorder="1" applyAlignment="1">
      <alignment horizontal="center" vertical="center"/>
    </xf>
    <xf numFmtId="0" fontId="8" fillId="8" borderId="81" xfId="1" applyFont="1" applyFill="1" applyBorder="1" applyAlignment="1">
      <alignment horizontal="center" vertical="center"/>
    </xf>
    <xf numFmtId="0" fontId="11" fillId="8" borderId="45" xfId="1" applyFont="1" applyFill="1" applyBorder="1" applyAlignment="1">
      <alignment horizontal="center" vertical="center"/>
    </xf>
    <xf numFmtId="0" fontId="17" fillId="0" borderId="4" xfId="1" applyFont="1" applyBorder="1" applyAlignment="1">
      <alignment horizontal="left" vertical="center"/>
    </xf>
    <xf numFmtId="0" fontId="15" fillId="0" borderId="6" xfId="6" applyFont="1" applyBorder="1"/>
    <xf numFmtId="0" fontId="11" fillId="12" borderId="71" xfId="1" applyFont="1" applyFill="1" applyBorder="1" applyAlignment="1">
      <alignment horizontal="center" vertical="center"/>
    </xf>
    <xf numFmtId="0" fontId="5" fillId="0" borderId="13" xfId="1" applyFont="1" applyFill="1" applyBorder="1" applyAlignment="1" applyProtection="1">
      <alignment horizontal="center" vertical="center"/>
      <protection locked="0"/>
    </xf>
    <xf numFmtId="0" fontId="5" fillId="0" borderId="5" xfId="1" applyFont="1" applyFill="1" applyBorder="1" applyAlignment="1" applyProtection="1">
      <alignment horizontal="center" vertical="center"/>
      <protection locked="0"/>
    </xf>
    <xf numFmtId="0" fontId="5" fillId="0" borderId="7" xfId="1" applyFont="1" applyBorder="1" applyAlignment="1" applyProtection="1">
      <alignment horizontal="center" vertical="center"/>
      <protection locked="0"/>
    </xf>
    <xf numFmtId="0" fontId="5" fillId="0" borderId="33" xfId="1" applyFont="1" applyFill="1" applyBorder="1" applyAlignment="1" applyProtection="1">
      <alignment horizontal="center" vertical="center"/>
      <protection locked="0"/>
    </xf>
    <xf numFmtId="0" fontId="5" fillId="0" borderId="11" xfId="1" applyFont="1" applyFill="1" applyBorder="1" applyAlignment="1" applyProtection="1">
      <alignment horizontal="center" vertical="center"/>
      <protection locked="0"/>
    </xf>
    <xf numFmtId="0" fontId="5" fillId="0" borderId="83" xfId="1" applyFont="1" applyBorder="1" applyAlignment="1" applyProtection="1">
      <alignment horizontal="center" vertical="center"/>
      <protection locked="0"/>
    </xf>
    <xf numFmtId="0" fontId="5" fillId="0" borderId="3" xfId="1" applyFont="1" applyBorder="1" applyAlignment="1" applyProtection="1">
      <alignment horizontal="center" vertical="center"/>
      <protection locked="0"/>
    </xf>
    <xf numFmtId="0" fontId="5" fillId="0" borderId="34" xfId="1" applyFont="1" applyFill="1" applyBorder="1" applyAlignment="1" applyProtection="1">
      <alignment horizontal="center" vertical="center"/>
      <protection locked="0"/>
    </xf>
    <xf numFmtId="0" fontId="5" fillId="0" borderId="84" xfId="1" applyFont="1" applyBorder="1" applyAlignment="1" applyProtection="1">
      <alignment horizontal="center" vertical="center"/>
      <protection locked="0"/>
    </xf>
    <xf numFmtId="0" fontId="5" fillId="0" borderId="14" xfId="1" applyFont="1" applyFill="1" applyBorder="1" applyAlignment="1" applyProtection="1">
      <alignment horizontal="center" vertical="center"/>
      <protection locked="0"/>
    </xf>
    <xf numFmtId="0" fontId="5" fillId="0" borderId="21" xfId="1" applyFont="1" applyFill="1" applyBorder="1" applyAlignment="1" applyProtection="1">
      <alignment horizontal="center" vertical="center"/>
      <protection locked="0"/>
    </xf>
    <xf numFmtId="0" fontId="5" fillId="0" borderId="25" xfId="1" applyFont="1" applyBorder="1" applyAlignment="1" applyProtection="1">
      <alignment horizontal="center" vertical="center"/>
      <protection locked="0"/>
    </xf>
    <xf numFmtId="0" fontId="8" fillId="6" borderId="65" xfId="1" applyFont="1" applyFill="1" applyBorder="1" applyAlignment="1">
      <alignment horizontal="center" vertical="center"/>
    </xf>
    <xf numFmtId="0" fontId="8" fillId="3" borderId="60" xfId="1" applyFont="1" applyFill="1" applyBorder="1" applyAlignment="1">
      <alignment horizontal="center" vertical="center"/>
    </xf>
    <xf numFmtId="0" fontId="8" fillId="3" borderId="59" xfId="1" applyFont="1" applyFill="1" applyBorder="1" applyAlignment="1">
      <alignment horizontal="center" vertical="center"/>
    </xf>
    <xf numFmtId="0" fontId="19" fillId="0" borderId="13" xfId="1" applyFont="1" applyFill="1" applyBorder="1" applyAlignment="1" applyProtection="1">
      <alignment horizontal="center" vertical="center"/>
      <protection locked="0"/>
    </xf>
    <xf numFmtId="0" fontId="8" fillId="6" borderId="85" xfId="1" applyFont="1" applyFill="1" applyBorder="1" applyAlignment="1">
      <alignment horizontal="center" vertical="center"/>
    </xf>
    <xf numFmtId="0" fontId="19" fillId="0" borderId="25" xfId="1" applyFont="1" applyBorder="1" applyAlignment="1" applyProtection="1">
      <alignment horizontal="center" vertical="center"/>
      <protection locked="0"/>
    </xf>
    <xf numFmtId="0" fontId="19" fillId="0" borderId="26" xfId="1" applyFont="1" applyBorder="1" applyAlignment="1" applyProtection="1">
      <alignment horizontal="center" vertical="center"/>
      <protection locked="0"/>
    </xf>
    <xf numFmtId="0" fontId="19" fillId="0" borderId="82" xfId="1" applyFont="1" applyBorder="1" applyAlignment="1" applyProtection="1">
      <alignment horizontal="center" vertical="center"/>
      <protection locked="0"/>
    </xf>
    <xf numFmtId="0" fontId="10" fillId="5" borderId="9" xfId="1" applyFont="1" applyFill="1" applyBorder="1" applyAlignment="1">
      <alignment horizontal="center" vertical="center"/>
    </xf>
    <xf numFmtId="0" fontId="6" fillId="0" borderId="44" xfId="1" applyFont="1" applyBorder="1" applyAlignment="1" applyProtection="1">
      <alignment horizontal="center" vertical="center"/>
      <protection locked="0"/>
    </xf>
    <xf numFmtId="3" fontId="11" fillId="9" borderId="9" xfId="1" applyNumberFormat="1" applyFont="1" applyFill="1" applyBorder="1" applyAlignment="1">
      <alignment horizontal="center" vertical="center"/>
    </xf>
    <xf numFmtId="0" fontId="19" fillId="0" borderId="7" xfId="1" applyFont="1" applyFill="1" applyBorder="1" applyAlignment="1" applyProtection="1">
      <alignment horizontal="center" vertical="center"/>
      <protection locked="0"/>
    </xf>
    <xf numFmtId="0" fontId="19" fillId="0" borderId="8" xfId="1" applyFont="1" applyFill="1" applyBorder="1" applyAlignment="1" applyProtection="1">
      <alignment horizontal="center" vertical="center"/>
      <protection locked="0"/>
    </xf>
    <xf numFmtId="0" fontId="5" fillId="0" borderId="8" xfId="1" applyFont="1" applyFill="1" applyBorder="1" applyAlignment="1" applyProtection="1">
      <alignment horizontal="center" vertical="center"/>
      <protection locked="0"/>
    </xf>
    <xf numFmtId="0" fontId="19" fillId="0" borderId="27" xfId="1" applyFont="1" applyFill="1" applyBorder="1" applyAlignment="1" applyProtection="1">
      <alignment horizontal="center" vertical="center"/>
      <protection locked="0"/>
    </xf>
    <xf numFmtId="0" fontId="5" fillId="0" borderId="27" xfId="1" applyFont="1" applyFill="1" applyBorder="1" applyAlignment="1" applyProtection="1">
      <alignment horizontal="center" vertical="center"/>
      <protection locked="0"/>
    </xf>
    <xf numFmtId="0" fontId="19" fillId="0" borderId="31" xfId="1" applyFont="1" applyFill="1" applyBorder="1" applyAlignment="1" applyProtection="1">
      <alignment horizontal="center" vertical="center"/>
      <protection locked="0"/>
    </xf>
    <xf numFmtId="0" fontId="19" fillId="0" borderId="45" xfId="1" applyFont="1" applyFill="1" applyBorder="1" applyAlignment="1" applyProtection="1">
      <alignment horizontal="center" vertical="center"/>
      <protection locked="0"/>
    </xf>
    <xf numFmtId="0" fontId="19" fillId="0" borderId="6" xfId="1" applyFont="1" applyFill="1" applyBorder="1" applyAlignment="1" applyProtection="1">
      <alignment horizontal="center" vertical="center"/>
      <protection locked="0"/>
    </xf>
    <xf numFmtId="0" fontId="19" fillId="0" borderId="26" xfId="1" applyFont="1" applyFill="1" applyBorder="1" applyAlignment="1" applyProtection="1">
      <alignment horizontal="center" vertical="center"/>
      <protection locked="0"/>
    </xf>
    <xf numFmtId="0" fontId="12" fillId="0" borderId="86" xfId="5" applyFont="1" applyBorder="1"/>
    <xf numFmtId="3" fontId="19" fillId="0" borderId="25" xfId="1" applyNumberFormat="1" applyFont="1" applyBorder="1" applyAlignment="1" applyProtection="1">
      <alignment horizontal="center" vertical="center"/>
      <protection locked="0"/>
    </xf>
    <xf numFmtId="3" fontId="19" fillId="0" borderId="27" xfId="1" applyNumberFormat="1" applyFont="1" applyBorder="1" applyAlignment="1" applyProtection="1">
      <alignment horizontal="center" vertical="center"/>
      <protection locked="0"/>
    </xf>
    <xf numFmtId="3" fontId="19" fillId="0" borderId="45" xfId="1" applyNumberFormat="1" applyFont="1" applyBorder="1" applyAlignment="1" applyProtection="1">
      <alignment horizontal="center" vertical="center"/>
      <protection locked="0"/>
    </xf>
    <xf numFmtId="0" fontId="8" fillId="3" borderId="85" xfId="1" applyFont="1" applyFill="1" applyBorder="1" applyAlignment="1">
      <alignment horizontal="center" vertical="center"/>
    </xf>
    <xf numFmtId="3" fontId="8" fillId="10" borderId="40" xfId="1" applyNumberFormat="1" applyFont="1" applyFill="1" applyBorder="1" applyAlignment="1">
      <alignment horizontal="center" vertical="center"/>
    </xf>
    <xf numFmtId="0" fontId="19" fillId="0" borderId="33" xfId="1" applyFont="1" applyFill="1" applyBorder="1" applyAlignment="1" applyProtection="1">
      <alignment horizontal="center" vertical="center"/>
      <protection locked="0"/>
    </xf>
    <xf numFmtId="0" fontId="8" fillId="8" borderId="87" xfId="1" applyFont="1" applyFill="1" applyBorder="1" applyAlignment="1">
      <alignment horizontal="center" vertical="center"/>
    </xf>
    <xf numFmtId="0" fontId="8" fillId="3" borderId="10" xfId="1" applyFont="1" applyFill="1" applyBorder="1" applyAlignment="1">
      <alignment horizontal="center" vertical="center"/>
    </xf>
    <xf numFmtId="0" fontId="8" fillId="6" borderId="30" xfId="1" applyFont="1" applyFill="1" applyBorder="1" applyAlignment="1">
      <alignment horizontal="center" vertical="center"/>
    </xf>
    <xf numFmtId="0" fontId="6" fillId="0" borderId="20" xfId="1" applyFont="1" applyBorder="1" applyAlignment="1" applyProtection="1">
      <alignment horizontal="center" vertical="center"/>
      <protection locked="0"/>
    </xf>
    <xf numFmtId="0" fontId="5" fillId="0" borderId="77" xfId="1" applyFont="1" applyFill="1" applyBorder="1" applyAlignment="1" applyProtection="1">
      <alignment horizontal="center" vertical="center"/>
      <protection locked="0"/>
    </xf>
    <xf numFmtId="0" fontId="5" fillId="0" borderId="37" xfId="1" applyFont="1" applyFill="1" applyBorder="1" applyAlignment="1" applyProtection="1">
      <alignment horizontal="center" vertical="center"/>
      <protection locked="0"/>
    </xf>
    <xf numFmtId="0" fontId="5" fillId="0" borderId="38" xfId="1" applyFont="1" applyFill="1" applyBorder="1" applyAlignment="1" applyProtection="1">
      <alignment horizontal="center" vertical="center"/>
      <protection locked="0"/>
    </xf>
    <xf numFmtId="0" fontId="5" fillId="0" borderId="32" xfId="1" applyFont="1" applyFill="1" applyBorder="1" applyAlignment="1" applyProtection="1">
      <alignment horizontal="center" vertical="center"/>
      <protection locked="0"/>
    </xf>
    <xf numFmtId="0" fontId="5" fillId="0" borderId="39" xfId="1" applyFont="1" applyFill="1" applyBorder="1" applyAlignment="1" applyProtection="1">
      <alignment horizontal="center" vertical="center"/>
      <protection locked="0"/>
    </xf>
    <xf numFmtId="0" fontId="5" fillId="13" borderId="8" xfId="1" applyFont="1" applyFill="1" applyBorder="1" applyAlignment="1" applyProtection="1">
      <alignment horizontal="center" vertical="center"/>
      <protection locked="0"/>
    </xf>
    <xf numFmtId="0" fontId="23" fillId="0" borderId="57" xfId="6" applyFont="1" applyBorder="1"/>
    <xf numFmtId="0" fontId="9" fillId="0" borderId="0" xfId="1" applyFont="1" applyAlignment="1">
      <alignment horizontal="center" vertical="center" wrapText="1"/>
    </xf>
    <xf numFmtId="0" fontId="8" fillId="3" borderId="23" xfId="1" applyFont="1" applyFill="1" applyBorder="1" applyAlignment="1">
      <alignment horizontal="center" vertical="center"/>
    </xf>
    <xf numFmtId="0" fontId="8" fillId="3" borderId="47" xfId="1" applyFont="1" applyFill="1" applyBorder="1" applyAlignment="1">
      <alignment horizontal="center" vertical="center"/>
    </xf>
    <xf numFmtId="0" fontId="8" fillId="3" borderId="24" xfId="1" applyFont="1" applyFill="1" applyBorder="1" applyAlignment="1">
      <alignment horizontal="center" vertical="center"/>
    </xf>
    <xf numFmtId="0" fontId="8" fillId="3" borderId="10" xfId="1" applyFont="1" applyFill="1" applyBorder="1" applyAlignment="1">
      <alignment horizontal="center" vertical="center"/>
    </xf>
    <xf numFmtId="0" fontId="8" fillId="8" borderId="58" xfId="1" applyFont="1" applyFill="1" applyBorder="1" applyAlignment="1">
      <alignment horizontal="center" vertical="center"/>
    </xf>
    <xf numFmtId="0" fontId="8" fillId="8" borderId="80" xfId="1" applyFont="1" applyFill="1" applyBorder="1" applyAlignment="1">
      <alignment horizontal="center" vertical="center"/>
    </xf>
    <xf numFmtId="0" fontId="8" fillId="8" borderId="61" xfId="1" applyFont="1" applyFill="1" applyBorder="1" applyAlignment="1">
      <alignment horizontal="center" vertical="center"/>
    </xf>
    <xf numFmtId="0" fontId="8" fillId="8" borderId="66" xfId="1" applyFont="1" applyFill="1" applyBorder="1" applyAlignment="1">
      <alignment horizontal="center" vertical="center"/>
    </xf>
    <xf numFmtId="0" fontId="8" fillId="8" borderId="46" xfId="1" applyFont="1" applyFill="1" applyBorder="1" applyAlignment="1">
      <alignment horizontal="center" vertical="center"/>
    </xf>
    <xf numFmtId="0" fontId="8" fillId="8" borderId="59" xfId="1" applyFont="1" applyFill="1" applyBorder="1" applyAlignment="1">
      <alignment horizontal="center" vertical="center"/>
    </xf>
    <xf numFmtId="0" fontId="8" fillId="3" borderId="58" xfId="1" applyFont="1" applyFill="1" applyBorder="1" applyAlignment="1">
      <alignment horizontal="center" vertical="center"/>
    </xf>
    <xf numFmtId="0" fontId="21" fillId="0" borderId="0" xfId="1" applyFont="1" applyAlignment="1">
      <alignment horizontal="center" vertical="center" wrapText="1"/>
    </xf>
  </cellXfs>
  <cellStyles count="7">
    <cellStyle name="Normal" xfId="0" builtinId="0"/>
    <cellStyle name="Normal 2" xfId="1"/>
    <cellStyle name="Normal 2 2" xfId="2"/>
    <cellStyle name="Normal 3" xfId="3"/>
    <cellStyle name="Normal 4" xfId="4"/>
    <cellStyle name="Normal 4 2" xfId="5"/>
    <cellStyle name="Normal 4 2 2" xfId="6"/>
  </cellStyles>
  <dxfs count="0"/>
  <tableStyles count="0" defaultTableStyle="TableStyleMedium9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195720</xdr:colOff>
      <xdr:row>1</xdr:row>
      <xdr:rowOff>208766</xdr:rowOff>
    </xdr:from>
    <xdr:ext cx="1461370" cy="635069"/>
    <xdr:pic>
      <xdr:nvPicPr>
        <xdr:cNvPr id="2" name="Imagen 1" descr="C:\Users\yrumiche\Downloads\LOGO GRC (1).png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720" y="399266"/>
          <a:ext cx="1461370" cy="635069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13047</xdr:colOff>
      <xdr:row>26</xdr:row>
      <xdr:rowOff>169622</xdr:rowOff>
    </xdr:from>
    <xdr:ext cx="1461370" cy="635069"/>
    <xdr:pic>
      <xdr:nvPicPr>
        <xdr:cNvPr id="3" name="Imagen 2" descr="C:\Users\yrumiche\Downloads\LOGO GRC (1).png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47" y="6989522"/>
          <a:ext cx="1461370" cy="635069"/>
        </a:xfrm>
        <a:prstGeom prst="rect">
          <a:avLst/>
        </a:prstGeom>
        <a:noFill/>
        <a:ln>
          <a:noFill/>
        </a:ln>
      </xdr:spPr>
    </xdr:pic>
    <xdr:clientData/>
  </xdr:oneCellAnchor>
  <xdr:twoCellAnchor editAs="oneCell">
    <xdr:from>
      <xdr:col>42</xdr:col>
      <xdr:colOff>260958</xdr:colOff>
      <xdr:row>1</xdr:row>
      <xdr:rowOff>160097</xdr:rowOff>
    </xdr:from>
    <xdr:to>
      <xdr:col>45</xdr:col>
      <xdr:colOff>378389</xdr:colOff>
      <xdr:row>3</xdr:row>
      <xdr:rowOff>300102</xdr:rowOff>
    </xdr:to>
    <xdr:pic>
      <xdr:nvPicPr>
        <xdr:cNvPr id="4" name="Imagen 3" descr="Logotipo&#10;&#10;Descripción generada automáticamente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21163" y="355816"/>
          <a:ext cx="1513562" cy="74021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42</xdr:col>
      <xdr:colOff>274008</xdr:colOff>
      <xdr:row>27</xdr:row>
      <xdr:rowOff>65241</xdr:rowOff>
    </xdr:from>
    <xdr:to>
      <xdr:col>45</xdr:col>
      <xdr:colOff>391439</xdr:colOff>
      <xdr:row>29</xdr:row>
      <xdr:rowOff>414014</xdr:rowOff>
    </xdr:to>
    <xdr:pic>
      <xdr:nvPicPr>
        <xdr:cNvPr id="5" name="Imagen 4" descr="Logotipo&#10;&#10;Descripción generada automáticamente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34213" y="7045892"/>
          <a:ext cx="1513562" cy="74021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59649</xdr:colOff>
      <xdr:row>0</xdr:row>
      <xdr:rowOff>35584</xdr:rowOff>
    </xdr:from>
    <xdr:ext cx="1461370" cy="635069"/>
    <xdr:pic>
      <xdr:nvPicPr>
        <xdr:cNvPr id="4" name="Imagen 3" descr="C:\Users\yrumiche\Downloads\LOGO GRC (1).png">
          <a:extLst>
            <a:ext uri="{FF2B5EF4-FFF2-40B4-BE49-F238E27FC236}">
              <a16:creationId xmlns:a16="http://schemas.microsoft.com/office/drawing/2014/main" id="{2716A556-DFE3-4D06-B499-79646816EAE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649" y="35584"/>
          <a:ext cx="1461370" cy="635069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79</xdr:row>
      <xdr:rowOff>166912</xdr:rowOff>
    </xdr:from>
    <xdr:ext cx="1150422" cy="501076"/>
    <xdr:pic>
      <xdr:nvPicPr>
        <xdr:cNvPr id="5" name="Imagen 4" descr="C:\Users\yrumiche\Downloads\LOGO GRC (1).png">
          <a:extLst>
            <a:ext uri="{FF2B5EF4-FFF2-40B4-BE49-F238E27FC236}">
              <a16:creationId xmlns:a16="http://schemas.microsoft.com/office/drawing/2014/main" id="{6E6B027C-BE7F-4063-80D9-30DB3AF0EA1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349022"/>
          <a:ext cx="1150422" cy="501076"/>
        </a:xfrm>
        <a:prstGeom prst="rect">
          <a:avLst/>
        </a:prstGeom>
        <a:noFill/>
        <a:ln>
          <a:noFill/>
        </a:ln>
      </xdr:spPr>
    </xdr:pic>
    <xdr:clientData/>
  </xdr:oneCellAnchor>
  <xdr:twoCellAnchor editAs="oneCell">
    <xdr:from>
      <xdr:col>12</xdr:col>
      <xdr:colOff>98961</xdr:colOff>
      <xdr:row>0</xdr:row>
      <xdr:rowOff>111331</xdr:rowOff>
    </xdr:from>
    <xdr:to>
      <xdr:col>13</xdr:col>
      <xdr:colOff>596751</xdr:colOff>
      <xdr:row>2</xdr:row>
      <xdr:rowOff>231050</xdr:rowOff>
    </xdr:to>
    <xdr:pic>
      <xdr:nvPicPr>
        <xdr:cNvPr id="6" name="Imagen 5" descr="Logotipo&#10;&#10;Descripción generada automáticamente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83636" y="111331"/>
          <a:ext cx="1215258" cy="60215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12</xdr:col>
      <xdr:colOff>74222</xdr:colOff>
      <xdr:row>80</xdr:row>
      <xdr:rowOff>0</xdr:rowOff>
    </xdr:from>
    <xdr:to>
      <xdr:col>13</xdr:col>
      <xdr:colOff>572012</xdr:colOff>
      <xdr:row>83</xdr:row>
      <xdr:rowOff>45498</xdr:rowOff>
    </xdr:to>
    <xdr:pic>
      <xdr:nvPicPr>
        <xdr:cNvPr id="7" name="Imagen 6" descr="Logotipo&#10;&#10;Descripción generada automáticamente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58897" y="17367662"/>
          <a:ext cx="1215258" cy="60215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2:BQ47"/>
  <sheetViews>
    <sheetView showGridLines="0" tabSelected="1" zoomScale="80" zoomScaleNormal="80" workbookViewId="0">
      <selection activeCell="B44" sqref="B44"/>
    </sheetView>
  </sheetViews>
  <sheetFormatPr baseColWidth="10" defaultRowHeight="15" x14ac:dyDescent="0.25"/>
  <cols>
    <col min="1" max="1" width="39.5703125" style="139" customWidth="1"/>
    <col min="2" max="2" width="10.5703125" style="139" customWidth="1"/>
    <col min="3" max="3" width="9.42578125" style="139" customWidth="1"/>
    <col min="4" max="4" width="8.7109375" style="139" customWidth="1"/>
    <col min="5" max="5" width="7.85546875" style="139" customWidth="1"/>
    <col min="6" max="6" width="9.140625" style="139" customWidth="1"/>
    <col min="7" max="7" width="7.5703125" style="139" customWidth="1"/>
    <col min="8" max="8" width="7.42578125" style="139" customWidth="1"/>
    <col min="9" max="9" width="7.85546875" style="139" customWidth="1"/>
    <col min="10" max="10" width="6.7109375" style="139" customWidth="1"/>
    <col min="11" max="11" width="9.140625" style="139" customWidth="1"/>
    <col min="12" max="13" width="6.7109375" style="139" customWidth="1"/>
    <col min="14" max="14" width="8.7109375" style="139" customWidth="1"/>
    <col min="15" max="15" width="6.7109375" style="139" customWidth="1"/>
    <col min="16" max="16" width="9.140625" style="139" customWidth="1"/>
    <col min="17" max="18" width="6.7109375" style="139" customWidth="1"/>
    <col min="19" max="19" width="8.28515625" style="139" customWidth="1"/>
    <col min="20" max="20" width="6.7109375" style="139" customWidth="1"/>
    <col min="21" max="21" width="9.140625" style="139" customWidth="1"/>
    <col min="22" max="25" width="6.7109375" style="139" customWidth="1"/>
    <col min="26" max="26" width="9.140625" style="139" customWidth="1"/>
    <col min="27" max="28" width="6.7109375" style="139" customWidth="1"/>
    <col min="29" max="29" width="8.7109375" style="139" customWidth="1"/>
    <col min="30" max="30" width="6.7109375" style="139" customWidth="1"/>
    <col min="31" max="31" width="9.140625" style="139" customWidth="1"/>
    <col min="32" max="33" width="6.7109375" style="139" customWidth="1"/>
    <col min="34" max="34" width="8.42578125" style="139" customWidth="1"/>
    <col min="35" max="35" width="6.7109375" style="139" customWidth="1"/>
    <col min="36" max="36" width="9.140625" style="139" customWidth="1"/>
    <col min="37" max="38" width="6.7109375" style="139" customWidth="1"/>
    <col min="39" max="39" width="7.85546875" style="139" customWidth="1"/>
    <col min="40" max="40" width="6.7109375" style="139" customWidth="1"/>
    <col min="41" max="41" width="9.140625" style="139" customWidth="1"/>
    <col min="42" max="43" width="6.7109375" style="139" customWidth="1"/>
    <col min="44" max="44" width="7.7109375" style="139" customWidth="1"/>
    <col min="45" max="45" width="6.7109375" style="139" customWidth="1"/>
    <col min="46" max="46" width="9.140625" style="139" customWidth="1"/>
    <col min="47" max="48" width="6.7109375" style="139" customWidth="1"/>
    <col min="49" max="49" width="7.28515625" style="139" customWidth="1"/>
    <col min="50" max="50" width="6.7109375" style="139" customWidth="1"/>
    <col min="51" max="51" width="9.140625" style="139" customWidth="1"/>
    <col min="52" max="53" width="6.7109375" style="139" customWidth="1"/>
    <col min="54" max="55" width="7.42578125" style="139" customWidth="1"/>
    <col min="56" max="56" width="9.140625" style="139" customWidth="1"/>
    <col min="57" max="58" width="6.7109375" style="139" customWidth="1"/>
    <col min="59" max="59" width="7.28515625" style="139" customWidth="1"/>
    <col min="60" max="60" width="6.7109375" style="139" customWidth="1"/>
    <col min="61" max="61" width="9.140625" style="139" customWidth="1"/>
    <col min="62" max="63" width="6.7109375" style="139" customWidth="1"/>
    <col min="64" max="64" width="7.7109375" style="139" bestFit="1" customWidth="1"/>
    <col min="65" max="65" width="6.7109375" style="139" customWidth="1"/>
    <col min="66" max="66" width="9.140625" style="139" customWidth="1"/>
    <col min="67" max="67" width="4.5703125" style="139" customWidth="1"/>
    <col min="68" max="16384" width="11.42578125" style="139"/>
  </cols>
  <sheetData>
    <row r="2" spans="1:69" ht="23.25" customHeight="1" x14ac:dyDescent="0.25"/>
    <row r="3" spans="1:69" ht="23.25" customHeight="1" x14ac:dyDescent="0.25"/>
    <row r="4" spans="1:69" s="1" customFormat="1" ht="51.75" customHeight="1" x14ac:dyDescent="0.25">
      <c r="A4" s="233" t="s">
        <v>122</v>
      </c>
      <c r="B4" s="233"/>
      <c r="C4" s="233"/>
      <c r="D4" s="233"/>
      <c r="E4" s="233"/>
      <c r="F4" s="233"/>
      <c r="G4" s="233"/>
      <c r="H4" s="233"/>
      <c r="I4" s="233"/>
      <c r="J4" s="233"/>
      <c r="K4" s="233"/>
      <c r="L4" s="233"/>
      <c r="M4" s="233"/>
      <c r="N4" s="233"/>
      <c r="O4" s="233"/>
      <c r="P4" s="233"/>
      <c r="Q4" s="233"/>
      <c r="R4" s="233"/>
      <c r="S4" s="233"/>
      <c r="T4" s="233"/>
      <c r="U4" s="233"/>
      <c r="V4" s="233"/>
      <c r="W4" s="233"/>
      <c r="X4" s="233"/>
      <c r="Y4" s="233"/>
      <c r="Z4" s="233"/>
      <c r="AA4" s="233"/>
      <c r="AB4" s="233"/>
      <c r="AC4" s="233"/>
      <c r="AD4" s="233"/>
      <c r="AE4" s="233"/>
      <c r="AF4" s="233"/>
      <c r="AG4" s="233"/>
      <c r="AH4" s="233"/>
      <c r="AI4" s="233"/>
      <c r="AJ4" s="233"/>
      <c r="AK4" s="233"/>
      <c r="AL4" s="233"/>
      <c r="AM4" s="233"/>
      <c r="AN4" s="233"/>
      <c r="AO4" s="233"/>
      <c r="AP4" s="233"/>
      <c r="AQ4" s="233"/>
      <c r="AR4" s="233"/>
      <c r="AS4" s="233"/>
      <c r="AT4" s="233"/>
      <c r="AU4" s="233"/>
      <c r="AV4" s="233"/>
      <c r="AW4" s="233"/>
      <c r="AX4" s="233"/>
      <c r="AY4" s="233"/>
      <c r="AZ4" s="233"/>
      <c r="BA4" s="233"/>
      <c r="BB4" s="233"/>
      <c r="BC4" s="233"/>
      <c r="BD4" s="233"/>
    </row>
    <row r="5" spans="1:69" ht="15.75" thickBot="1" x14ac:dyDescent="0.3"/>
    <row r="6" spans="1:69" ht="22.5" customHeight="1" thickBot="1" x14ac:dyDescent="0.3">
      <c r="A6" s="140" t="s">
        <v>18</v>
      </c>
      <c r="B6" s="241" t="s">
        <v>1</v>
      </c>
      <c r="C6" s="242"/>
      <c r="D6" s="242"/>
      <c r="E6" s="242"/>
      <c r="F6" s="243"/>
      <c r="G6" s="237" t="s">
        <v>33</v>
      </c>
      <c r="H6" s="234"/>
      <c r="I6" s="234"/>
      <c r="J6" s="234"/>
      <c r="K6" s="244"/>
      <c r="L6" s="234" t="s">
        <v>34</v>
      </c>
      <c r="M6" s="234"/>
      <c r="N6" s="234"/>
      <c r="O6" s="234"/>
      <c r="P6" s="234"/>
      <c r="Q6" s="235" t="s">
        <v>35</v>
      </c>
      <c r="R6" s="234"/>
      <c r="S6" s="234"/>
      <c r="T6" s="234"/>
      <c r="U6" s="234"/>
      <c r="V6" s="235" t="s">
        <v>36</v>
      </c>
      <c r="W6" s="234"/>
      <c r="X6" s="234"/>
      <c r="Y6" s="234"/>
      <c r="Z6" s="244"/>
      <c r="AA6" s="235" t="s">
        <v>37</v>
      </c>
      <c r="AB6" s="234"/>
      <c r="AC6" s="234"/>
      <c r="AD6" s="234"/>
      <c r="AE6" s="244"/>
      <c r="AF6" s="235" t="s">
        <v>38</v>
      </c>
      <c r="AG6" s="234"/>
      <c r="AH6" s="234"/>
      <c r="AI6" s="234"/>
      <c r="AJ6" s="244"/>
      <c r="AK6" s="235" t="s">
        <v>39</v>
      </c>
      <c r="AL6" s="234"/>
      <c r="AM6" s="234"/>
      <c r="AN6" s="234"/>
      <c r="AO6" s="244"/>
      <c r="AP6" s="234" t="s">
        <v>40</v>
      </c>
      <c r="AQ6" s="234"/>
      <c r="AR6" s="234"/>
      <c r="AS6" s="234"/>
      <c r="AT6" s="234"/>
      <c r="AU6" s="235" t="s">
        <v>41</v>
      </c>
      <c r="AV6" s="234"/>
      <c r="AW6" s="234"/>
      <c r="AX6" s="234"/>
      <c r="AY6" s="234"/>
      <c r="AZ6" s="235" t="s">
        <v>42</v>
      </c>
      <c r="BA6" s="234"/>
      <c r="BB6" s="234"/>
      <c r="BC6" s="234"/>
      <c r="BD6" s="236"/>
      <c r="BE6" s="234" t="s">
        <v>43</v>
      </c>
      <c r="BF6" s="234"/>
      <c r="BG6" s="234"/>
      <c r="BH6" s="234"/>
      <c r="BI6" s="234"/>
      <c r="BJ6" s="235" t="s">
        <v>44</v>
      </c>
      <c r="BK6" s="234"/>
      <c r="BL6" s="234"/>
      <c r="BM6" s="234"/>
      <c r="BN6" s="236"/>
    </row>
    <row r="7" spans="1:69" ht="22.5" customHeight="1" thickBot="1" x14ac:dyDescent="0.3">
      <c r="A7" s="141" t="s">
        <v>45</v>
      </c>
      <c r="B7" s="142" t="s">
        <v>46</v>
      </c>
      <c r="C7" s="143" t="s">
        <v>47</v>
      </c>
      <c r="D7" s="143" t="s">
        <v>48</v>
      </c>
      <c r="E7" s="143" t="s">
        <v>49</v>
      </c>
      <c r="F7" s="144" t="s">
        <v>1</v>
      </c>
      <c r="G7" s="45" t="s">
        <v>46</v>
      </c>
      <c r="H7" s="45" t="s">
        <v>47</v>
      </c>
      <c r="I7" s="45" t="s">
        <v>48</v>
      </c>
      <c r="J7" s="45" t="s">
        <v>49</v>
      </c>
      <c r="K7" s="15" t="s">
        <v>50</v>
      </c>
      <c r="L7" s="45" t="s">
        <v>46</v>
      </c>
      <c r="M7" s="45" t="s">
        <v>47</v>
      </c>
      <c r="N7" s="45" t="s">
        <v>48</v>
      </c>
      <c r="O7" s="45" t="s">
        <v>49</v>
      </c>
      <c r="P7" s="15" t="s">
        <v>50</v>
      </c>
      <c r="Q7" s="45" t="s">
        <v>46</v>
      </c>
      <c r="R7" s="45" t="s">
        <v>47</v>
      </c>
      <c r="S7" s="45" t="s">
        <v>48</v>
      </c>
      <c r="T7" s="45" t="s">
        <v>49</v>
      </c>
      <c r="U7" s="15" t="s">
        <v>50</v>
      </c>
      <c r="V7" s="45" t="s">
        <v>46</v>
      </c>
      <c r="W7" s="45" t="s">
        <v>47</v>
      </c>
      <c r="X7" s="45" t="s">
        <v>48</v>
      </c>
      <c r="Y7" s="45" t="s">
        <v>49</v>
      </c>
      <c r="Z7" s="15" t="s">
        <v>50</v>
      </c>
      <c r="AA7" s="45" t="s">
        <v>46</v>
      </c>
      <c r="AB7" s="45" t="s">
        <v>47</v>
      </c>
      <c r="AC7" s="45" t="s">
        <v>48</v>
      </c>
      <c r="AD7" s="45" t="s">
        <v>49</v>
      </c>
      <c r="AE7" s="15" t="s">
        <v>50</v>
      </c>
      <c r="AF7" s="45" t="s">
        <v>46</v>
      </c>
      <c r="AG7" s="45" t="s">
        <v>47</v>
      </c>
      <c r="AH7" s="45" t="s">
        <v>48</v>
      </c>
      <c r="AI7" s="45" t="s">
        <v>49</v>
      </c>
      <c r="AJ7" s="15" t="s">
        <v>50</v>
      </c>
      <c r="AK7" s="203" t="s">
        <v>46</v>
      </c>
      <c r="AL7" s="45" t="s">
        <v>47</v>
      </c>
      <c r="AM7" s="45" t="s">
        <v>48</v>
      </c>
      <c r="AN7" s="45" t="s">
        <v>49</v>
      </c>
      <c r="AO7" s="15" t="s">
        <v>50</v>
      </c>
      <c r="AP7" s="203" t="s">
        <v>46</v>
      </c>
      <c r="AQ7" s="45" t="s">
        <v>47</v>
      </c>
      <c r="AR7" s="45" t="s">
        <v>48</v>
      </c>
      <c r="AS7" s="45" t="s">
        <v>49</v>
      </c>
      <c r="AT7" s="15" t="s">
        <v>50</v>
      </c>
      <c r="AU7" s="45" t="s">
        <v>46</v>
      </c>
      <c r="AV7" s="45" t="s">
        <v>47</v>
      </c>
      <c r="AW7" s="45" t="s">
        <v>48</v>
      </c>
      <c r="AX7" s="45" t="s">
        <v>49</v>
      </c>
      <c r="AY7" s="15" t="s">
        <v>50</v>
      </c>
      <c r="AZ7" s="45" t="s">
        <v>46</v>
      </c>
      <c r="BA7" s="45" t="s">
        <v>47</v>
      </c>
      <c r="BB7" s="45" t="s">
        <v>48</v>
      </c>
      <c r="BC7" s="45" t="s">
        <v>49</v>
      </c>
      <c r="BD7" s="15" t="s">
        <v>50</v>
      </c>
      <c r="BE7" s="45" t="s">
        <v>46</v>
      </c>
      <c r="BF7" s="45" t="s">
        <v>47</v>
      </c>
      <c r="BG7" s="45" t="s">
        <v>48</v>
      </c>
      <c r="BH7" s="45" t="s">
        <v>49</v>
      </c>
      <c r="BI7" s="15" t="s">
        <v>50</v>
      </c>
      <c r="BJ7" s="45" t="s">
        <v>46</v>
      </c>
      <c r="BK7" s="45" t="s">
        <v>47</v>
      </c>
      <c r="BL7" s="45" t="s">
        <v>48</v>
      </c>
      <c r="BM7" s="45" t="s">
        <v>49</v>
      </c>
      <c r="BN7" s="15" t="s">
        <v>50</v>
      </c>
    </row>
    <row r="8" spans="1:69" ht="22.5" customHeight="1" thickBot="1" x14ac:dyDescent="0.3">
      <c r="A8" s="145" t="s">
        <v>29</v>
      </c>
      <c r="B8" s="146">
        <f>+B9+B14+B19+B24</f>
        <v>7563</v>
      </c>
      <c r="C8" s="146">
        <f t="shared" ref="C8:F8" si="0">+C9+C14+C19+C24</f>
        <v>37835</v>
      </c>
      <c r="D8" s="146">
        <f t="shared" si="0"/>
        <v>144938</v>
      </c>
      <c r="E8" s="146">
        <f>+E9+E14+E19+E24</f>
        <v>54075</v>
      </c>
      <c r="F8" s="182">
        <f t="shared" si="0"/>
        <v>244411</v>
      </c>
      <c r="G8" s="65">
        <f>G9+G14+G19+G24</f>
        <v>168</v>
      </c>
      <c r="H8" s="65">
        <f t="shared" ref="H8:I8" si="1">H9+H14+H19+H24</f>
        <v>3477</v>
      </c>
      <c r="I8" s="65">
        <f t="shared" si="1"/>
        <v>11614</v>
      </c>
      <c r="J8" s="65">
        <f>J9+J14+J19+J24</f>
        <v>4758</v>
      </c>
      <c r="K8" s="56">
        <f>K9+K14+K19+K24</f>
        <v>20017</v>
      </c>
      <c r="L8" s="65">
        <f>L9+L14+L19+L24</f>
        <v>182</v>
      </c>
      <c r="M8" s="65">
        <f t="shared" ref="M8:N8" si="2">M9+M14+M19+M24</f>
        <v>3197</v>
      </c>
      <c r="N8" s="65">
        <f t="shared" si="2"/>
        <v>13741</v>
      </c>
      <c r="O8" s="65">
        <f>O9+O14+O19+O24</f>
        <v>3252</v>
      </c>
      <c r="P8" s="56">
        <f>P9+P14+P19+P24</f>
        <v>20372</v>
      </c>
      <c r="Q8" s="65">
        <f>Q9+Q14+Q19+Q24</f>
        <v>184</v>
      </c>
      <c r="R8" s="65">
        <f t="shared" ref="R8:S8" si="3">R9+R14+R19+R24</f>
        <v>3429</v>
      </c>
      <c r="S8" s="65">
        <f t="shared" si="3"/>
        <v>14794</v>
      </c>
      <c r="T8" s="65">
        <f>T9+T14+T19+T24</f>
        <v>4207</v>
      </c>
      <c r="U8" s="56">
        <f>U9+U14+U19+U24</f>
        <v>22614</v>
      </c>
      <c r="V8" s="65">
        <f>V9+V14+V19+V24</f>
        <v>5816</v>
      </c>
      <c r="W8" s="65">
        <f t="shared" ref="W8:X8" si="4">W9+W14+W19+W24</f>
        <v>1735</v>
      </c>
      <c r="X8" s="65">
        <f t="shared" si="4"/>
        <v>8812</v>
      </c>
      <c r="Y8" s="65">
        <f>Y9+Y14+Y19+Y24</f>
        <v>6374</v>
      </c>
      <c r="Z8" s="56">
        <f>Z9+Z14+Z19+Z24</f>
        <v>22737</v>
      </c>
      <c r="AA8" s="65">
        <f>AA9+AA14+AA19+AA24</f>
        <v>141</v>
      </c>
      <c r="AB8" s="65">
        <f t="shared" ref="AB8:AC8" si="5">AB9+AB14+AB19+AB24</f>
        <v>2711</v>
      </c>
      <c r="AC8" s="65">
        <f t="shared" si="5"/>
        <v>12539</v>
      </c>
      <c r="AD8" s="65">
        <f>AD9+AD14+AD19+AD24</f>
        <v>5746</v>
      </c>
      <c r="AE8" s="56">
        <f>AE9+AE14+AE19+AE24</f>
        <v>21137</v>
      </c>
      <c r="AF8" s="65">
        <f>AF9+AF14+AF19+AF24</f>
        <v>145</v>
      </c>
      <c r="AG8" s="65">
        <f t="shared" ref="AG8:AH8" si="6">AG9+AG14+AG19+AG24</f>
        <v>2955</v>
      </c>
      <c r="AH8" s="65">
        <f t="shared" si="6"/>
        <v>13269</v>
      </c>
      <c r="AI8" s="65">
        <f>AI9+AI14+AI19+AI24</f>
        <v>3669</v>
      </c>
      <c r="AJ8" s="56">
        <f>AJ9+AJ14+AJ19+AJ24</f>
        <v>20038</v>
      </c>
      <c r="AK8" s="65">
        <f>AK9+AK14+AK19+AK24</f>
        <v>173</v>
      </c>
      <c r="AL8" s="65">
        <f t="shared" ref="AL8:AM8" si="7">AL9+AL14+AL19+AL24</f>
        <v>2865</v>
      </c>
      <c r="AM8" s="65">
        <f t="shared" si="7"/>
        <v>11284</v>
      </c>
      <c r="AN8" s="65">
        <f>AN9+AN14+AN19+AN24</f>
        <v>5434</v>
      </c>
      <c r="AO8" s="56">
        <f>AO9+AO14+AO19+AO24</f>
        <v>19756</v>
      </c>
      <c r="AP8" s="65">
        <f>AP9+AP14+AP19+AP24</f>
        <v>158</v>
      </c>
      <c r="AQ8" s="65">
        <f t="shared" ref="AQ8:AR8" si="8">AQ9+AQ14+AQ19+AQ24</f>
        <v>3004</v>
      </c>
      <c r="AR8" s="65">
        <f t="shared" si="8"/>
        <v>10889</v>
      </c>
      <c r="AS8" s="65">
        <f>AS9+AS14+AS19+AS24</f>
        <v>5243</v>
      </c>
      <c r="AT8" s="56">
        <f>AT9+AT14+AT19+AT24</f>
        <v>19294</v>
      </c>
      <c r="AU8" s="65">
        <f>AU9+AU14+AU19+AU24</f>
        <v>135</v>
      </c>
      <c r="AV8" s="65">
        <f t="shared" ref="AV8:AW8" si="9">AV9+AV14+AV19+AV24</f>
        <v>3228</v>
      </c>
      <c r="AW8" s="65">
        <f t="shared" si="9"/>
        <v>11131</v>
      </c>
      <c r="AX8" s="65">
        <f>AX9+AX14+AX19+AX24</f>
        <v>5377</v>
      </c>
      <c r="AY8" s="56">
        <f>AY9+AY14+AY19+AY24</f>
        <v>19871</v>
      </c>
      <c r="AZ8" s="65">
        <f>AZ9+AZ14+AZ19+AZ24</f>
        <v>154</v>
      </c>
      <c r="BA8" s="65">
        <f t="shared" ref="BA8:BB8" si="10">BA9+BA14+BA19+BA24</f>
        <v>3781</v>
      </c>
      <c r="BB8" s="65">
        <f t="shared" si="10"/>
        <v>11574</v>
      </c>
      <c r="BC8" s="65">
        <f>BC9+BC14+BC19+BC24</f>
        <v>4507</v>
      </c>
      <c r="BD8" s="56">
        <f>BD9+BD14+BD19+BD24</f>
        <v>20016</v>
      </c>
      <c r="BE8" s="65">
        <f>BE9+BE14+BE19+BE24</f>
        <v>146</v>
      </c>
      <c r="BF8" s="65">
        <f t="shared" ref="BF8:BG8" si="11">BF9+BF14+BF19+BF24</f>
        <v>3767</v>
      </c>
      <c r="BG8" s="65">
        <f t="shared" si="11"/>
        <v>12667</v>
      </c>
      <c r="BH8" s="65">
        <f>BH9+BH14+BH19+BH24</f>
        <v>2719</v>
      </c>
      <c r="BI8" s="56">
        <f>BI9+BI14+BI19+BI24</f>
        <v>19299</v>
      </c>
      <c r="BJ8" s="65">
        <f>BJ9+BJ14+BJ19+BJ24</f>
        <v>161</v>
      </c>
      <c r="BK8" s="65">
        <f t="shared" ref="BK8:BL8" si="12">BK9+BK14+BK19+BK24</f>
        <v>3686</v>
      </c>
      <c r="BL8" s="65">
        <f t="shared" si="12"/>
        <v>12624</v>
      </c>
      <c r="BM8" s="65">
        <f>BM9+BM14+BM19+BM24</f>
        <v>2789</v>
      </c>
      <c r="BN8" s="56">
        <f>BN9+BN14+BN19+BN24</f>
        <v>19260</v>
      </c>
    </row>
    <row r="9" spans="1:69" ht="18.75" thickBot="1" x14ac:dyDescent="0.3">
      <c r="A9" s="148" t="s">
        <v>123</v>
      </c>
      <c r="B9" s="149">
        <f t="shared" ref="B9:AG9" si="13">SUM(B10:B13)</f>
        <v>1427</v>
      </c>
      <c r="C9" s="150">
        <f t="shared" si="13"/>
        <v>15363</v>
      </c>
      <c r="D9" s="150">
        <f t="shared" si="13"/>
        <v>80426</v>
      </c>
      <c r="E9" s="150">
        <f t="shared" si="13"/>
        <v>2006</v>
      </c>
      <c r="F9" s="151">
        <f t="shared" si="13"/>
        <v>99222</v>
      </c>
      <c r="G9" s="152">
        <f t="shared" si="13"/>
        <v>102</v>
      </c>
      <c r="H9" s="153">
        <f t="shared" si="13"/>
        <v>1569</v>
      </c>
      <c r="I9" s="153">
        <f t="shared" si="13"/>
        <v>6253</v>
      </c>
      <c r="J9" s="153">
        <f t="shared" si="13"/>
        <v>183</v>
      </c>
      <c r="K9" s="67">
        <f t="shared" si="13"/>
        <v>8107</v>
      </c>
      <c r="L9" s="154">
        <f t="shared" si="13"/>
        <v>127</v>
      </c>
      <c r="M9" s="27">
        <f t="shared" si="13"/>
        <v>1081</v>
      </c>
      <c r="N9" s="27">
        <f t="shared" si="13"/>
        <v>6808</v>
      </c>
      <c r="O9" s="27">
        <f t="shared" si="13"/>
        <v>174</v>
      </c>
      <c r="P9" s="67">
        <f t="shared" si="13"/>
        <v>8190</v>
      </c>
      <c r="Q9" s="153">
        <f t="shared" si="13"/>
        <v>113</v>
      </c>
      <c r="R9" s="153">
        <f t="shared" si="13"/>
        <v>1061</v>
      </c>
      <c r="S9" s="153">
        <f t="shared" si="13"/>
        <v>7143</v>
      </c>
      <c r="T9" s="153">
        <f t="shared" si="13"/>
        <v>259</v>
      </c>
      <c r="U9" s="67">
        <f t="shared" si="13"/>
        <v>8576</v>
      </c>
      <c r="V9" s="153">
        <f t="shared" si="13"/>
        <v>142</v>
      </c>
      <c r="W9" s="153">
        <f t="shared" si="13"/>
        <v>990</v>
      </c>
      <c r="X9" s="153">
        <f t="shared" si="13"/>
        <v>7352</v>
      </c>
      <c r="Y9" s="153">
        <f t="shared" si="13"/>
        <v>148</v>
      </c>
      <c r="Z9" s="67">
        <f t="shared" si="13"/>
        <v>8632</v>
      </c>
      <c r="AA9" s="153">
        <f t="shared" si="13"/>
        <v>109</v>
      </c>
      <c r="AB9" s="153">
        <f t="shared" si="13"/>
        <v>1133</v>
      </c>
      <c r="AC9" s="153">
        <f t="shared" si="13"/>
        <v>7045</v>
      </c>
      <c r="AD9" s="153">
        <f t="shared" si="13"/>
        <v>223</v>
      </c>
      <c r="AE9" s="67">
        <f t="shared" si="13"/>
        <v>8510</v>
      </c>
      <c r="AF9" s="153">
        <f t="shared" si="13"/>
        <v>118</v>
      </c>
      <c r="AG9" s="153">
        <f t="shared" si="13"/>
        <v>1278</v>
      </c>
      <c r="AH9" s="153">
        <f t="shared" ref="AH9:BN9" si="14">SUM(AH10:AH13)</f>
        <v>6601</v>
      </c>
      <c r="AI9" s="153">
        <f t="shared" si="14"/>
        <v>194</v>
      </c>
      <c r="AJ9" s="68">
        <f t="shared" si="14"/>
        <v>8191</v>
      </c>
      <c r="AK9" s="153">
        <f t="shared" si="14"/>
        <v>133</v>
      </c>
      <c r="AL9" s="153">
        <f t="shared" si="14"/>
        <v>1335</v>
      </c>
      <c r="AM9" s="153">
        <f t="shared" si="14"/>
        <v>6704</v>
      </c>
      <c r="AN9" s="153">
        <f t="shared" si="14"/>
        <v>147</v>
      </c>
      <c r="AO9" s="68">
        <f t="shared" si="14"/>
        <v>8319</v>
      </c>
      <c r="AP9" s="153">
        <f t="shared" si="14"/>
        <v>127</v>
      </c>
      <c r="AQ9" s="153">
        <f t="shared" si="14"/>
        <v>1123</v>
      </c>
      <c r="AR9" s="153">
        <f t="shared" si="14"/>
        <v>6642</v>
      </c>
      <c r="AS9" s="153">
        <f t="shared" si="14"/>
        <v>120</v>
      </c>
      <c r="AT9" s="68">
        <f t="shared" si="14"/>
        <v>8012</v>
      </c>
      <c r="AU9" s="153">
        <f t="shared" si="14"/>
        <v>109</v>
      </c>
      <c r="AV9" s="153">
        <f t="shared" si="14"/>
        <v>1243</v>
      </c>
      <c r="AW9" s="153">
        <f t="shared" si="14"/>
        <v>6604</v>
      </c>
      <c r="AX9" s="153">
        <f t="shared" si="14"/>
        <v>217</v>
      </c>
      <c r="AY9" s="68">
        <f t="shared" si="14"/>
        <v>8173</v>
      </c>
      <c r="AZ9" s="153">
        <f t="shared" si="14"/>
        <v>109</v>
      </c>
      <c r="BA9" s="153">
        <f t="shared" si="14"/>
        <v>1446</v>
      </c>
      <c r="BB9" s="153">
        <f t="shared" si="14"/>
        <v>6593</v>
      </c>
      <c r="BC9" s="153">
        <f t="shared" si="14"/>
        <v>139</v>
      </c>
      <c r="BD9" s="68">
        <f t="shared" si="14"/>
        <v>8287</v>
      </c>
      <c r="BE9" s="152">
        <f t="shared" si="14"/>
        <v>119</v>
      </c>
      <c r="BF9" s="153">
        <f t="shared" si="14"/>
        <v>1586</v>
      </c>
      <c r="BG9" s="153">
        <f t="shared" si="14"/>
        <v>6378</v>
      </c>
      <c r="BH9" s="153">
        <f t="shared" si="14"/>
        <v>68</v>
      </c>
      <c r="BI9" s="68">
        <f t="shared" si="14"/>
        <v>8151</v>
      </c>
      <c r="BJ9" s="153">
        <f t="shared" si="14"/>
        <v>119</v>
      </c>
      <c r="BK9" s="153">
        <f t="shared" si="14"/>
        <v>1518</v>
      </c>
      <c r="BL9" s="153">
        <f t="shared" si="14"/>
        <v>6303</v>
      </c>
      <c r="BM9" s="153">
        <f t="shared" si="14"/>
        <v>134</v>
      </c>
      <c r="BN9" s="22">
        <f t="shared" si="14"/>
        <v>8074</v>
      </c>
    </row>
    <row r="10" spans="1:69" ht="18.75" x14ac:dyDescent="0.3">
      <c r="A10" s="155" t="s">
        <v>30</v>
      </c>
      <c r="B10" s="11">
        <f t="shared" ref="B10:E10" si="15">+G10+L10+Q10+V10+AA10+AF10+AK10+AP10+AU10+AZ10+BE10+BJ10</f>
        <v>1028</v>
      </c>
      <c r="C10" s="5">
        <f t="shared" si="15"/>
        <v>5831</v>
      </c>
      <c r="D10" s="5">
        <f>+I10+N10+S10+X10+AC10+AH10+AM10+AR10+AW10+BB10+BG10+BL10</f>
        <v>44484</v>
      </c>
      <c r="E10" s="9">
        <f t="shared" si="15"/>
        <v>1572</v>
      </c>
      <c r="F10" s="50">
        <f>SUM(B10:E10)</f>
        <v>52915</v>
      </c>
      <c r="G10" s="11">
        <v>80</v>
      </c>
      <c r="H10" s="11">
        <v>574</v>
      </c>
      <c r="I10" s="11">
        <v>3615</v>
      </c>
      <c r="J10" s="11">
        <v>129</v>
      </c>
      <c r="K10" s="28">
        <f>SUM(G10:J10)</f>
        <v>4398</v>
      </c>
      <c r="L10" s="51">
        <v>90</v>
      </c>
      <c r="M10" s="51">
        <v>481</v>
      </c>
      <c r="N10" s="51">
        <v>3766</v>
      </c>
      <c r="O10" s="156">
        <v>129</v>
      </c>
      <c r="P10" s="157">
        <f>SUM(L10:O10)</f>
        <v>4466</v>
      </c>
      <c r="Q10" s="11">
        <v>82</v>
      </c>
      <c r="R10" s="5">
        <v>495</v>
      </c>
      <c r="S10" s="5">
        <v>3889</v>
      </c>
      <c r="T10" s="9">
        <v>197</v>
      </c>
      <c r="U10" s="28">
        <f>SUM(Q10:T10)</f>
        <v>4663</v>
      </c>
      <c r="V10" s="11">
        <v>104</v>
      </c>
      <c r="W10" s="5">
        <v>444</v>
      </c>
      <c r="X10" s="5">
        <v>3844</v>
      </c>
      <c r="Y10" s="9">
        <v>121</v>
      </c>
      <c r="Z10" s="28">
        <f>SUM(V10:Y10)</f>
        <v>4513</v>
      </c>
      <c r="AA10" s="11">
        <v>80</v>
      </c>
      <c r="AB10" s="5">
        <v>480</v>
      </c>
      <c r="AC10" s="5">
        <v>3749</v>
      </c>
      <c r="AD10" s="9">
        <v>186</v>
      </c>
      <c r="AE10" s="28">
        <f>SUM(AA10:AD10)</f>
        <v>4495</v>
      </c>
      <c r="AF10" s="11">
        <v>89</v>
      </c>
      <c r="AG10" s="5">
        <v>488</v>
      </c>
      <c r="AH10" s="5">
        <v>3503</v>
      </c>
      <c r="AI10" s="9">
        <v>155</v>
      </c>
      <c r="AJ10" s="28">
        <f>SUM(AF10:AI10)</f>
        <v>4235</v>
      </c>
      <c r="AK10" s="188">
        <v>97</v>
      </c>
      <c r="AL10" s="5">
        <v>551</v>
      </c>
      <c r="AM10" s="5">
        <v>3608</v>
      </c>
      <c r="AN10" s="9">
        <v>131</v>
      </c>
      <c r="AO10" s="28">
        <f>SUM(AK10:AN10)</f>
        <v>4387</v>
      </c>
      <c r="AP10" s="188">
        <v>87</v>
      </c>
      <c r="AQ10" s="5">
        <v>424</v>
      </c>
      <c r="AR10" s="5">
        <v>3768</v>
      </c>
      <c r="AS10" s="9">
        <v>88</v>
      </c>
      <c r="AT10" s="28">
        <f>SUM(AP10:AS10)</f>
        <v>4367</v>
      </c>
      <c r="AU10" s="11">
        <v>77</v>
      </c>
      <c r="AV10" s="5">
        <v>444</v>
      </c>
      <c r="AW10" s="5">
        <v>3715</v>
      </c>
      <c r="AX10" s="9">
        <v>157</v>
      </c>
      <c r="AY10" s="28">
        <f>SUM(AU10:AX10)</f>
        <v>4393</v>
      </c>
      <c r="AZ10" s="11">
        <v>77</v>
      </c>
      <c r="BA10" s="5">
        <v>456</v>
      </c>
      <c r="BB10" s="5">
        <v>3739</v>
      </c>
      <c r="BC10" s="9">
        <v>115</v>
      </c>
      <c r="BD10" s="28">
        <f>SUM(AZ10:BC10)</f>
        <v>4387</v>
      </c>
      <c r="BE10" s="11">
        <v>87</v>
      </c>
      <c r="BF10" s="5">
        <v>506</v>
      </c>
      <c r="BG10" s="5">
        <v>3613</v>
      </c>
      <c r="BH10" s="9">
        <v>47</v>
      </c>
      <c r="BI10" s="28">
        <f>SUM(BE10:BH10)</f>
        <v>4253</v>
      </c>
      <c r="BJ10" s="7">
        <v>78</v>
      </c>
      <c r="BK10" s="2">
        <v>488</v>
      </c>
      <c r="BL10" s="2">
        <v>3675</v>
      </c>
      <c r="BM10" s="10">
        <v>117</v>
      </c>
      <c r="BN10" s="28">
        <f>SUM(BJ10:BM10)</f>
        <v>4358</v>
      </c>
    </row>
    <row r="11" spans="1:69" ht="18.75" x14ac:dyDescent="0.3">
      <c r="A11" s="158" t="s">
        <v>20</v>
      </c>
      <c r="B11" s="11">
        <f t="shared" ref="B11:B13" si="16">+G11+L11+Q11+V11+AA11+AF11+AK11+AP11+AU11+AZ11+BE11+BJ11</f>
        <v>98</v>
      </c>
      <c r="C11" s="5">
        <f t="shared" ref="C11:C13" si="17">+H11+M11+R11+W11+AB11+AG11+AL11+AQ11+AV11+BA11+BF11+BK11</f>
        <v>2373</v>
      </c>
      <c r="D11" s="5">
        <f t="shared" ref="D11:D13" si="18">+I11+N11+S11+X11+AC11+AH11+AM11+AR11+AW11+BB11+BG11+BL11</f>
        <v>11709</v>
      </c>
      <c r="E11" s="9">
        <f t="shared" ref="E11:E13" si="19">+J11+O11+T11+Y11+AD11+AI11+AN11+AS11+AX11+BC11+BH11+BM11</f>
        <v>256</v>
      </c>
      <c r="F11" s="29">
        <f>SUM(B11:E11)</f>
        <v>14436</v>
      </c>
      <c r="G11" s="11">
        <v>4</v>
      </c>
      <c r="H11" s="11">
        <v>216</v>
      </c>
      <c r="I11" s="11">
        <v>992</v>
      </c>
      <c r="J11" s="11">
        <v>40</v>
      </c>
      <c r="K11" s="29">
        <f>SUM(G11:J11)</f>
        <v>1252</v>
      </c>
      <c r="L11" s="7">
        <v>14</v>
      </c>
      <c r="M11" s="7">
        <v>193</v>
      </c>
      <c r="N11" s="7">
        <v>952</v>
      </c>
      <c r="O11" s="21">
        <v>33</v>
      </c>
      <c r="P11" s="40">
        <f>SUM(L11:O11)</f>
        <v>1192</v>
      </c>
      <c r="Q11" s="7">
        <v>6</v>
      </c>
      <c r="R11" s="2">
        <v>186</v>
      </c>
      <c r="S11" s="2">
        <v>972</v>
      </c>
      <c r="T11" s="10">
        <v>37</v>
      </c>
      <c r="U11" s="29">
        <f>SUM(Q11:T11)</f>
        <v>1201</v>
      </c>
      <c r="V11" s="7">
        <v>13</v>
      </c>
      <c r="W11" s="2">
        <v>147</v>
      </c>
      <c r="X11" s="2">
        <v>986</v>
      </c>
      <c r="Y11" s="10">
        <v>21</v>
      </c>
      <c r="Z11" s="29">
        <f>SUM(V11:Y11)</f>
        <v>1167</v>
      </c>
      <c r="AA11" s="7">
        <v>9</v>
      </c>
      <c r="AB11" s="2">
        <v>132</v>
      </c>
      <c r="AC11" s="2">
        <v>1010</v>
      </c>
      <c r="AD11" s="10">
        <v>28</v>
      </c>
      <c r="AE11" s="29">
        <f>SUM(AA11:AD11)</f>
        <v>1179</v>
      </c>
      <c r="AF11" s="7">
        <v>11</v>
      </c>
      <c r="AG11" s="2">
        <v>171</v>
      </c>
      <c r="AH11" s="2">
        <v>979</v>
      </c>
      <c r="AI11" s="10">
        <v>29</v>
      </c>
      <c r="AJ11" s="29">
        <f>SUM(AF11:AI11)</f>
        <v>1190</v>
      </c>
      <c r="AK11" s="189">
        <v>4</v>
      </c>
      <c r="AL11" s="2">
        <v>172</v>
      </c>
      <c r="AM11" s="2">
        <v>907</v>
      </c>
      <c r="AN11" s="10">
        <v>9</v>
      </c>
      <c r="AO11" s="29">
        <f>SUM(AK11:AN11)</f>
        <v>1092</v>
      </c>
      <c r="AP11" s="189">
        <v>4</v>
      </c>
      <c r="AQ11" s="2">
        <v>164</v>
      </c>
      <c r="AR11" s="2">
        <v>938</v>
      </c>
      <c r="AS11" s="10">
        <v>15</v>
      </c>
      <c r="AT11" s="29">
        <f>SUM(AP11:AS11)</f>
        <v>1121</v>
      </c>
      <c r="AU11" s="7">
        <v>8</v>
      </c>
      <c r="AV11" s="2">
        <v>216</v>
      </c>
      <c r="AW11" s="2">
        <v>984</v>
      </c>
      <c r="AX11" s="10">
        <v>12</v>
      </c>
      <c r="AY11" s="29">
        <f>SUM(AU11:AX11)</f>
        <v>1220</v>
      </c>
      <c r="AZ11" s="7">
        <v>5</v>
      </c>
      <c r="BA11" s="2">
        <v>236</v>
      </c>
      <c r="BB11" s="2">
        <v>971</v>
      </c>
      <c r="BC11" s="10">
        <v>10</v>
      </c>
      <c r="BD11" s="29">
        <f>SUM(AZ11:BC11)</f>
        <v>1222</v>
      </c>
      <c r="BE11" s="7">
        <v>8</v>
      </c>
      <c r="BF11" s="2">
        <v>255</v>
      </c>
      <c r="BG11" s="2">
        <v>997</v>
      </c>
      <c r="BH11" s="10">
        <v>12</v>
      </c>
      <c r="BI11" s="29">
        <f>SUM(BE11:BH11)</f>
        <v>1272</v>
      </c>
      <c r="BJ11" s="7">
        <v>12</v>
      </c>
      <c r="BK11" s="2">
        <v>285</v>
      </c>
      <c r="BL11" s="2">
        <v>1021</v>
      </c>
      <c r="BM11" s="10">
        <v>10</v>
      </c>
      <c r="BN11" s="29">
        <f>SUM(BJ11:BM11)</f>
        <v>1328</v>
      </c>
      <c r="BQ11" s="139" t="s">
        <v>24</v>
      </c>
    </row>
    <row r="12" spans="1:69" ht="18.75" x14ac:dyDescent="0.3">
      <c r="A12" s="158" t="s">
        <v>31</v>
      </c>
      <c r="B12" s="11">
        <f t="shared" si="16"/>
        <v>259</v>
      </c>
      <c r="C12" s="5">
        <f t="shared" si="17"/>
        <v>3401</v>
      </c>
      <c r="D12" s="5">
        <f t="shared" si="18"/>
        <v>19998</v>
      </c>
      <c r="E12" s="9">
        <f t="shared" si="19"/>
        <v>130</v>
      </c>
      <c r="F12" s="29">
        <f>SUM(B12:E12)</f>
        <v>23788</v>
      </c>
      <c r="G12" s="11">
        <v>16</v>
      </c>
      <c r="H12" s="11">
        <v>449</v>
      </c>
      <c r="I12" s="11">
        <v>1244</v>
      </c>
      <c r="J12" s="11">
        <v>8</v>
      </c>
      <c r="K12" s="29">
        <f>SUM(G12:J12)</f>
        <v>1717</v>
      </c>
      <c r="L12" s="7">
        <v>17</v>
      </c>
      <c r="M12" s="7">
        <v>186</v>
      </c>
      <c r="N12" s="7">
        <v>1696</v>
      </c>
      <c r="O12" s="21">
        <v>5</v>
      </c>
      <c r="P12" s="40">
        <f>SUM(L12:O12)</f>
        <v>1904</v>
      </c>
      <c r="Q12" s="7">
        <v>21</v>
      </c>
      <c r="R12" s="2">
        <v>124</v>
      </c>
      <c r="S12" s="2">
        <v>1823</v>
      </c>
      <c r="T12" s="10">
        <v>10</v>
      </c>
      <c r="U12" s="29">
        <f>SUM(Q12:T12)</f>
        <v>1978</v>
      </c>
      <c r="V12" s="7">
        <v>24</v>
      </c>
      <c r="W12" s="2">
        <v>222</v>
      </c>
      <c r="X12" s="2">
        <v>1990</v>
      </c>
      <c r="Y12" s="10">
        <v>1</v>
      </c>
      <c r="Z12" s="29">
        <f>SUM(V12:Y12)</f>
        <v>2237</v>
      </c>
      <c r="AA12" s="7">
        <v>16</v>
      </c>
      <c r="AB12" s="2">
        <v>343</v>
      </c>
      <c r="AC12" s="2">
        <v>1791</v>
      </c>
      <c r="AD12" s="10">
        <v>7</v>
      </c>
      <c r="AE12" s="29">
        <f>SUM(AA12:AD12)</f>
        <v>2157</v>
      </c>
      <c r="AF12" s="7">
        <v>17</v>
      </c>
      <c r="AG12" s="2">
        <v>345</v>
      </c>
      <c r="AH12" s="2">
        <v>1777</v>
      </c>
      <c r="AI12" s="10">
        <v>5</v>
      </c>
      <c r="AJ12" s="29">
        <f>SUM(AF12:AI12)</f>
        <v>2144</v>
      </c>
      <c r="AK12" s="189">
        <v>24</v>
      </c>
      <c r="AL12" s="2">
        <v>169</v>
      </c>
      <c r="AM12" s="2">
        <v>1955</v>
      </c>
      <c r="AN12" s="10">
        <v>7</v>
      </c>
      <c r="AO12" s="29">
        <f>SUM(AK12:AN12)</f>
        <v>2155</v>
      </c>
      <c r="AP12" s="189">
        <v>29</v>
      </c>
      <c r="AQ12" s="2">
        <v>208</v>
      </c>
      <c r="AR12" s="2">
        <v>1590</v>
      </c>
      <c r="AS12" s="10">
        <v>15</v>
      </c>
      <c r="AT12" s="29">
        <f>SUM(AP12:AS12)</f>
        <v>1842</v>
      </c>
      <c r="AU12" s="7">
        <v>22</v>
      </c>
      <c r="AV12" s="2">
        <v>255</v>
      </c>
      <c r="AW12" s="2">
        <v>1604</v>
      </c>
      <c r="AX12" s="10">
        <v>46</v>
      </c>
      <c r="AY12" s="29">
        <f>SUM(AU12:AX12)</f>
        <v>1927</v>
      </c>
      <c r="AZ12" s="7">
        <v>26</v>
      </c>
      <c r="BA12" s="2">
        <v>370</v>
      </c>
      <c r="BB12" s="2">
        <v>1603</v>
      </c>
      <c r="BC12" s="10">
        <v>12</v>
      </c>
      <c r="BD12" s="29">
        <f t="shared" ref="BD12:BD13" si="20">SUM(AZ12:BC12)</f>
        <v>2011</v>
      </c>
      <c r="BE12" s="7">
        <v>19</v>
      </c>
      <c r="BF12" s="2">
        <v>414</v>
      </c>
      <c r="BG12" s="2">
        <v>1540</v>
      </c>
      <c r="BH12" s="10">
        <v>9</v>
      </c>
      <c r="BI12" s="29">
        <f>SUM(BE12:BH12)</f>
        <v>1982</v>
      </c>
      <c r="BJ12" s="7">
        <v>28</v>
      </c>
      <c r="BK12" s="2">
        <v>316</v>
      </c>
      <c r="BL12" s="2">
        <v>1385</v>
      </c>
      <c r="BM12" s="10">
        <v>5</v>
      </c>
      <c r="BN12" s="29">
        <f>SUM(BJ12:BM12)</f>
        <v>1734</v>
      </c>
    </row>
    <row r="13" spans="1:69" ht="19.5" thickBot="1" x14ac:dyDescent="0.35">
      <c r="A13" s="159" t="s">
        <v>32</v>
      </c>
      <c r="B13" s="11">
        <f t="shared" si="16"/>
        <v>42</v>
      </c>
      <c r="C13" s="5">
        <f t="shared" si="17"/>
        <v>3758</v>
      </c>
      <c r="D13" s="5">
        <f t="shared" si="18"/>
        <v>4235</v>
      </c>
      <c r="E13" s="9">
        <f t="shared" si="19"/>
        <v>48</v>
      </c>
      <c r="F13" s="30">
        <f>SUM(B13:E13)</f>
        <v>8083</v>
      </c>
      <c r="G13" s="11">
        <v>2</v>
      </c>
      <c r="H13" s="11">
        <v>330</v>
      </c>
      <c r="I13" s="11">
        <v>402</v>
      </c>
      <c r="J13" s="11">
        <v>6</v>
      </c>
      <c r="K13" s="44">
        <f>SUM(G13:J13)</f>
        <v>740</v>
      </c>
      <c r="L13" s="7">
        <v>6</v>
      </c>
      <c r="M13" s="7">
        <v>221</v>
      </c>
      <c r="N13" s="7">
        <v>394</v>
      </c>
      <c r="O13" s="21">
        <v>7</v>
      </c>
      <c r="P13" s="31">
        <f>SUM(L13:O13)</f>
        <v>628</v>
      </c>
      <c r="Q13" s="8">
        <v>4</v>
      </c>
      <c r="R13" s="6">
        <v>256</v>
      </c>
      <c r="S13" s="6">
        <v>459</v>
      </c>
      <c r="T13" s="12">
        <v>15</v>
      </c>
      <c r="U13" s="30">
        <f>SUM(Q13:T13)</f>
        <v>734</v>
      </c>
      <c r="V13" s="8">
        <v>1</v>
      </c>
      <c r="W13" s="120">
        <v>177</v>
      </c>
      <c r="X13" s="6">
        <v>532</v>
      </c>
      <c r="Y13" s="12">
        <v>5</v>
      </c>
      <c r="Z13" s="30">
        <f>SUM(V13:Y13)</f>
        <v>715</v>
      </c>
      <c r="AA13" s="8">
        <v>4</v>
      </c>
      <c r="AB13" s="6">
        <v>178</v>
      </c>
      <c r="AC13" s="6">
        <v>495</v>
      </c>
      <c r="AD13" s="12">
        <v>2</v>
      </c>
      <c r="AE13" s="30">
        <f>SUM(AA13:AD13)</f>
        <v>679</v>
      </c>
      <c r="AF13" s="8">
        <v>1</v>
      </c>
      <c r="AG13" s="6">
        <v>274</v>
      </c>
      <c r="AH13" s="6">
        <v>342</v>
      </c>
      <c r="AI13" s="12">
        <v>5</v>
      </c>
      <c r="AJ13" s="30">
        <f>SUM(AF13:AI13)</f>
        <v>622</v>
      </c>
      <c r="AK13" s="191">
        <v>8</v>
      </c>
      <c r="AL13" s="6">
        <v>443</v>
      </c>
      <c r="AM13" s="6">
        <v>234</v>
      </c>
      <c r="AN13" s="12"/>
      <c r="AO13" s="30">
        <f>SUM(AK13:AN13)</f>
        <v>685</v>
      </c>
      <c r="AP13" s="191">
        <v>7</v>
      </c>
      <c r="AQ13" s="6">
        <v>327</v>
      </c>
      <c r="AR13" s="6">
        <v>346</v>
      </c>
      <c r="AS13" s="12">
        <v>2</v>
      </c>
      <c r="AT13" s="30">
        <f>SUM(AP13:AS13)</f>
        <v>682</v>
      </c>
      <c r="AU13" s="8">
        <v>2</v>
      </c>
      <c r="AV13" s="6">
        <v>328</v>
      </c>
      <c r="AW13" s="6">
        <v>301</v>
      </c>
      <c r="AX13" s="12">
        <v>2</v>
      </c>
      <c r="AY13" s="30">
        <f>SUM(AU13:AX13)</f>
        <v>633</v>
      </c>
      <c r="AZ13" s="8">
        <v>1</v>
      </c>
      <c r="BA13" s="6">
        <v>384</v>
      </c>
      <c r="BB13" s="6">
        <v>280</v>
      </c>
      <c r="BC13" s="12">
        <v>2</v>
      </c>
      <c r="BD13" s="29">
        <f t="shared" si="20"/>
        <v>667</v>
      </c>
      <c r="BE13" s="8">
        <v>5</v>
      </c>
      <c r="BF13" s="6">
        <v>411</v>
      </c>
      <c r="BG13" s="6">
        <v>228</v>
      </c>
      <c r="BH13" s="12"/>
      <c r="BI13" s="30">
        <f>SUM(BE13:BH13)</f>
        <v>644</v>
      </c>
      <c r="BJ13" s="8">
        <v>1</v>
      </c>
      <c r="BK13" s="6">
        <v>429</v>
      </c>
      <c r="BL13" s="6">
        <v>222</v>
      </c>
      <c r="BM13" s="12">
        <v>2</v>
      </c>
      <c r="BN13" s="30">
        <f>SUM(BJ13:BM13)</f>
        <v>654</v>
      </c>
    </row>
    <row r="14" spans="1:69" ht="18.75" thickBot="1" x14ac:dyDescent="0.3">
      <c r="A14" s="43" t="s">
        <v>124</v>
      </c>
      <c r="B14" s="33">
        <f t="shared" ref="B14:BM14" si="21">SUM(B15:B18)</f>
        <v>6013</v>
      </c>
      <c r="C14" s="33">
        <f t="shared" si="21"/>
        <v>22145</v>
      </c>
      <c r="D14" s="32">
        <f t="shared" si="21"/>
        <v>39150</v>
      </c>
      <c r="E14" s="33">
        <f t="shared" si="21"/>
        <v>9360</v>
      </c>
      <c r="F14" s="151">
        <f t="shared" si="21"/>
        <v>76668</v>
      </c>
      <c r="G14" s="34">
        <f t="shared" si="21"/>
        <v>50</v>
      </c>
      <c r="H14" s="35">
        <f t="shared" si="21"/>
        <v>1878</v>
      </c>
      <c r="I14" s="35">
        <f t="shared" si="21"/>
        <v>3413</v>
      </c>
      <c r="J14" s="24">
        <f t="shared" si="21"/>
        <v>839</v>
      </c>
      <c r="K14" s="67">
        <f t="shared" si="21"/>
        <v>6180</v>
      </c>
      <c r="L14" s="35">
        <f t="shared" si="21"/>
        <v>42</v>
      </c>
      <c r="M14" s="35">
        <f t="shared" si="21"/>
        <v>2104</v>
      </c>
      <c r="N14" s="35">
        <f t="shared" si="21"/>
        <v>3334</v>
      </c>
      <c r="O14" s="24">
        <f t="shared" si="21"/>
        <v>709</v>
      </c>
      <c r="P14" s="67">
        <f t="shared" si="21"/>
        <v>6189</v>
      </c>
      <c r="Q14" s="35">
        <f t="shared" si="21"/>
        <v>58</v>
      </c>
      <c r="R14" s="35">
        <f t="shared" si="21"/>
        <v>2356</v>
      </c>
      <c r="S14" s="35">
        <f t="shared" si="21"/>
        <v>3613</v>
      </c>
      <c r="T14" s="36">
        <f t="shared" si="21"/>
        <v>976</v>
      </c>
      <c r="U14" s="67">
        <f t="shared" si="21"/>
        <v>7003</v>
      </c>
      <c r="V14" s="35">
        <f t="shared" si="21"/>
        <v>5663</v>
      </c>
      <c r="W14" s="35">
        <f t="shared" si="21"/>
        <v>722</v>
      </c>
      <c r="X14" s="35">
        <f t="shared" si="21"/>
        <v>40</v>
      </c>
      <c r="Y14" s="36">
        <f t="shared" si="21"/>
        <v>869</v>
      </c>
      <c r="Z14" s="67">
        <f t="shared" si="21"/>
        <v>7294</v>
      </c>
      <c r="AA14" s="35">
        <f t="shared" si="21"/>
        <v>24</v>
      </c>
      <c r="AB14" s="35">
        <f t="shared" si="21"/>
        <v>1500</v>
      </c>
      <c r="AC14" s="35">
        <f t="shared" si="21"/>
        <v>4399</v>
      </c>
      <c r="AD14" s="36">
        <f t="shared" si="21"/>
        <v>745</v>
      </c>
      <c r="AE14" s="67">
        <f t="shared" si="21"/>
        <v>6668</v>
      </c>
      <c r="AF14" s="35">
        <f t="shared" si="21"/>
        <v>18</v>
      </c>
      <c r="AG14" s="35">
        <f t="shared" si="21"/>
        <v>1659</v>
      </c>
      <c r="AH14" s="35">
        <f t="shared" si="21"/>
        <v>4093</v>
      </c>
      <c r="AI14" s="36">
        <f t="shared" si="21"/>
        <v>731</v>
      </c>
      <c r="AJ14" s="66">
        <f t="shared" si="21"/>
        <v>6501</v>
      </c>
      <c r="AK14" s="34">
        <f t="shared" si="21"/>
        <v>37</v>
      </c>
      <c r="AL14" s="35">
        <f t="shared" si="21"/>
        <v>1506</v>
      </c>
      <c r="AM14" s="35">
        <f t="shared" si="21"/>
        <v>3796</v>
      </c>
      <c r="AN14" s="36">
        <f t="shared" si="21"/>
        <v>896</v>
      </c>
      <c r="AO14" s="66">
        <f t="shared" si="21"/>
        <v>6235</v>
      </c>
      <c r="AP14" s="34">
        <f t="shared" si="21"/>
        <v>24</v>
      </c>
      <c r="AQ14" s="35">
        <f t="shared" si="21"/>
        <v>1869</v>
      </c>
      <c r="AR14" s="35">
        <f t="shared" si="21"/>
        <v>3314</v>
      </c>
      <c r="AS14" s="36">
        <f t="shared" si="21"/>
        <v>889</v>
      </c>
      <c r="AT14" s="66">
        <f t="shared" si="21"/>
        <v>6096</v>
      </c>
      <c r="AU14" s="35">
        <f t="shared" si="21"/>
        <v>24</v>
      </c>
      <c r="AV14" s="35">
        <f t="shared" si="21"/>
        <v>1962</v>
      </c>
      <c r="AW14" s="35">
        <f t="shared" si="21"/>
        <v>3616</v>
      </c>
      <c r="AX14" s="36">
        <f t="shared" si="21"/>
        <v>757</v>
      </c>
      <c r="AY14" s="66">
        <f t="shared" si="21"/>
        <v>6359</v>
      </c>
      <c r="AZ14" s="35">
        <f t="shared" si="21"/>
        <v>29</v>
      </c>
      <c r="BA14" s="35">
        <f t="shared" si="21"/>
        <v>2308</v>
      </c>
      <c r="BB14" s="35">
        <f t="shared" si="21"/>
        <v>3185</v>
      </c>
      <c r="BC14" s="36">
        <f t="shared" si="21"/>
        <v>619</v>
      </c>
      <c r="BD14" s="224">
        <f t="shared" si="21"/>
        <v>6141</v>
      </c>
      <c r="BE14" s="35">
        <f t="shared" si="21"/>
        <v>17</v>
      </c>
      <c r="BF14" s="35">
        <f t="shared" si="21"/>
        <v>2149</v>
      </c>
      <c r="BG14" s="35">
        <f t="shared" si="21"/>
        <v>3188</v>
      </c>
      <c r="BH14" s="36">
        <f t="shared" si="21"/>
        <v>649</v>
      </c>
      <c r="BI14" s="66">
        <f t="shared" si="21"/>
        <v>6003</v>
      </c>
      <c r="BJ14" s="35">
        <f t="shared" si="21"/>
        <v>27</v>
      </c>
      <c r="BK14" s="35">
        <f t="shared" si="21"/>
        <v>2132</v>
      </c>
      <c r="BL14" s="35">
        <f t="shared" si="21"/>
        <v>3159</v>
      </c>
      <c r="BM14" s="24">
        <f t="shared" si="21"/>
        <v>681</v>
      </c>
      <c r="BN14" s="66">
        <f>SUM(BN15:BN18)</f>
        <v>5999</v>
      </c>
    </row>
    <row r="15" spans="1:69" ht="18.75" x14ac:dyDescent="0.3">
      <c r="A15" s="155" t="s">
        <v>30</v>
      </c>
      <c r="B15" s="7">
        <f>+G15+L15+Q15+V15+AA15+AF15+AK15+AP15+AU15+AZ15+BE15+BJ15</f>
        <v>3696</v>
      </c>
      <c r="C15" s="2">
        <f t="shared" ref="C15:E18" si="22">+H15+M15+R15+W15+AB15+AG15+AL15+AQ15+AV15+BA15+BF15+BK15</f>
        <v>13371</v>
      </c>
      <c r="D15" s="2">
        <f t="shared" si="22"/>
        <v>18556</v>
      </c>
      <c r="E15" s="2">
        <f t="shared" si="22"/>
        <v>5780</v>
      </c>
      <c r="F15" s="28">
        <f>SUM(B15:E15)</f>
        <v>41403</v>
      </c>
      <c r="G15" s="11">
        <v>30</v>
      </c>
      <c r="H15" s="5">
        <v>1024</v>
      </c>
      <c r="I15" s="5">
        <v>1887</v>
      </c>
      <c r="J15" s="9">
        <v>503</v>
      </c>
      <c r="K15" s="28">
        <f>SUM(G15:J15)</f>
        <v>3444</v>
      </c>
      <c r="L15" s="11">
        <v>16</v>
      </c>
      <c r="M15" s="5">
        <v>1255</v>
      </c>
      <c r="N15" s="5">
        <v>1767</v>
      </c>
      <c r="O15" s="18">
        <v>456</v>
      </c>
      <c r="P15" s="28">
        <f>SUM(L15:O15)</f>
        <v>3494</v>
      </c>
      <c r="Q15" s="16">
        <v>30</v>
      </c>
      <c r="R15" s="13">
        <v>1333</v>
      </c>
      <c r="S15" s="13">
        <v>1878</v>
      </c>
      <c r="T15" s="160">
        <v>642</v>
      </c>
      <c r="U15" s="28">
        <f>SUM(Q15:T15)</f>
        <v>3883</v>
      </c>
      <c r="V15" s="16">
        <v>3512</v>
      </c>
      <c r="W15" s="13">
        <v>544</v>
      </c>
      <c r="X15" s="13">
        <v>21</v>
      </c>
      <c r="Y15" s="160">
        <v>68</v>
      </c>
      <c r="Z15" s="28">
        <f>SUM(V15:Y15)</f>
        <v>4145</v>
      </c>
      <c r="AA15" s="16">
        <v>20</v>
      </c>
      <c r="AB15" s="13">
        <v>972</v>
      </c>
      <c r="AC15" s="13">
        <v>2052</v>
      </c>
      <c r="AD15" s="160">
        <v>538</v>
      </c>
      <c r="AE15" s="28">
        <f>SUM(AA15:AD15)</f>
        <v>3582</v>
      </c>
      <c r="AF15" s="16">
        <v>9</v>
      </c>
      <c r="AG15" s="13">
        <v>962</v>
      </c>
      <c r="AH15" s="13">
        <v>1909</v>
      </c>
      <c r="AI15" s="160">
        <v>510</v>
      </c>
      <c r="AJ15" s="28">
        <f>SUM(AF15:AI15)</f>
        <v>3390</v>
      </c>
      <c r="AK15" s="185">
        <v>16</v>
      </c>
      <c r="AL15" s="13">
        <v>972</v>
      </c>
      <c r="AM15" s="13">
        <v>1700</v>
      </c>
      <c r="AN15" s="160">
        <v>609</v>
      </c>
      <c r="AO15" s="28">
        <f>SUM(AK15:AN15)</f>
        <v>3297</v>
      </c>
      <c r="AP15" s="185">
        <v>12</v>
      </c>
      <c r="AQ15" s="13">
        <v>1182</v>
      </c>
      <c r="AR15" s="13">
        <v>1602</v>
      </c>
      <c r="AS15" s="160">
        <v>518</v>
      </c>
      <c r="AT15" s="28">
        <f>SUM(AP15:AS15)</f>
        <v>3314</v>
      </c>
      <c r="AU15" s="16">
        <v>13</v>
      </c>
      <c r="AV15" s="13">
        <v>1250</v>
      </c>
      <c r="AW15" s="13">
        <v>1551</v>
      </c>
      <c r="AX15" s="160">
        <v>477</v>
      </c>
      <c r="AY15" s="28">
        <f>SUM(AU15:AX15)</f>
        <v>3291</v>
      </c>
      <c r="AZ15" s="185">
        <v>18</v>
      </c>
      <c r="BA15" s="13">
        <v>1350</v>
      </c>
      <c r="BB15" s="13">
        <v>1384</v>
      </c>
      <c r="BC15" s="160">
        <v>428</v>
      </c>
      <c r="BD15" s="225">
        <f>SUM(AZ15:BC15)</f>
        <v>3180</v>
      </c>
      <c r="BE15" s="11">
        <v>6</v>
      </c>
      <c r="BF15" s="5">
        <v>1257</v>
      </c>
      <c r="BG15" s="5">
        <v>1450</v>
      </c>
      <c r="BH15" s="9">
        <v>468</v>
      </c>
      <c r="BI15" s="28">
        <f>SUM(BE15:BH15)</f>
        <v>3181</v>
      </c>
      <c r="BJ15" s="186">
        <v>14</v>
      </c>
      <c r="BK15" s="187">
        <v>1270</v>
      </c>
      <c r="BL15" s="187">
        <v>1355</v>
      </c>
      <c r="BM15" s="226">
        <v>563</v>
      </c>
      <c r="BN15" s="28">
        <f>SUM(BJ15:BM15)</f>
        <v>3202</v>
      </c>
    </row>
    <row r="16" spans="1:69" ht="18.75" x14ac:dyDescent="0.3">
      <c r="A16" s="158" t="s">
        <v>20</v>
      </c>
      <c r="B16" s="7">
        <f>+G16+L16+Q16+V16+AA16+AF16+AK16+AP16+AU16+AZ16+BE16+BJ16</f>
        <v>826</v>
      </c>
      <c r="C16" s="2">
        <f t="shared" ref="C16:C17" si="23">+H16+M16+R16+W16+AB16+AG16+AL16+AQ16+AV16+BA16+BF16+BK16</f>
        <v>3000</v>
      </c>
      <c r="D16" s="2">
        <f t="shared" ref="D16:D17" si="24">+I16+N16+S16+X16+AC16+AH16+AM16+AR16+AW16+BB16+BG16+BL16</f>
        <v>6564</v>
      </c>
      <c r="E16" s="2">
        <f t="shared" ref="E16:E17" si="25">+J16+O16+T16+Y16+AD16+AI16+AN16+AS16+AX16+BC16+BH16+BM16</f>
        <v>1842</v>
      </c>
      <c r="F16" s="29">
        <f>SUM(B16:E16)</f>
        <v>12232</v>
      </c>
      <c r="G16" s="11">
        <v>4</v>
      </c>
      <c r="H16" s="5">
        <v>296</v>
      </c>
      <c r="I16" s="5">
        <v>642</v>
      </c>
      <c r="J16" s="9">
        <v>209</v>
      </c>
      <c r="K16" s="29">
        <f>SUM(G16:J16)</f>
        <v>1151</v>
      </c>
      <c r="L16" s="11">
        <v>14</v>
      </c>
      <c r="M16" s="5">
        <v>313</v>
      </c>
      <c r="N16" s="5">
        <v>528</v>
      </c>
      <c r="O16" s="18">
        <v>172</v>
      </c>
      <c r="P16" s="40">
        <f>SUM(L16:O16)</f>
        <v>1027</v>
      </c>
      <c r="Q16" s="11">
        <v>9</v>
      </c>
      <c r="R16" s="5">
        <v>303</v>
      </c>
      <c r="S16" s="5">
        <v>581</v>
      </c>
      <c r="T16" s="9">
        <v>264</v>
      </c>
      <c r="U16" s="29">
        <f>SUM(Q16:T16)</f>
        <v>1157</v>
      </c>
      <c r="V16" s="11">
        <v>780</v>
      </c>
      <c r="W16" s="5">
        <v>170</v>
      </c>
      <c r="X16" s="5">
        <v>10</v>
      </c>
      <c r="Y16" s="9">
        <v>88</v>
      </c>
      <c r="Z16" s="29">
        <f>SUM(V16:Y16)</f>
        <v>1048</v>
      </c>
      <c r="AA16" s="11"/>
      <c r="AB16" s="5">
        <v>142</v>
      </c>
      <c r="AC16" s="5">
        <v>748</v>
      </c>
      <c r="AD16" s="9">
        <v>136</v>
      </c>
      <c r="AE16" s="29">
        <f>SUM(AA16:AD16)</f>
        <v>1026</v>
      </c>
      <c r="AF16" s="11">
        <v>1</v>
      </c>
      <c r="AG16" s="5">
        <v>167</v>
      </c>
      <c r="AH16" s="5">
        <v>754</v>
      </c>
      <c r="AI16" s="9">
        <v>130</v>
      </c>
      <c r="AJ16" s="29">
        <f>SUM(AF16:AI16)</f>
        <v>1052</v>
      </c>
      <c r="AK16" s="188">
        <v>2</v>
      </c>
      <c r="AL16" s="5">
        <v>196</v>
      </c>
      <c r="AM16" s="5">
        <v>575</v>
      </c>
      <c r="AN16" s="9">
        <v>205</v>
      </c>
      <c r="AO16" s="29">
        <f>SUM(AK16:AN16)</f>
        <v>978</v>
      </c>
      <c r="AP16" s="188"/>
      <c r="AQ16" s="5">
        <v>285</v>
      </c>
      <c r="AR16" s="5">
        <v>486</v>
      </c>
      <c r="AS16" s="9">
        <v>176</v>
      </c>
      <c r="AT16" s="29">
        <f>SUM(AP16:AS16)</f>
        <v>947</v>
      </c>
      <c r="AU16" s="11">
        <v>3</v>
      </c>
      <c r="AV16" s="5">
        <v>253</v>
      </c>
      <c r="AW16" s="5">
        <v>678</v>
      </c>
      <c r="AX16" s="9">
        <v>118</v>
      </c>
      <c r="AY16" s="29">
        <f>SUM(AU16:AX16)</f>
        <v>1052</v>
      </c>
      <c r="AZ16" s="188">
        <v>6</v>
      </c>
      <c r="BA16" s="5">
        <v>274</v>
      </c>
      <c r="BB16" s="5">
        <v>513</v>
      </c>
      <c r="BC16" s="9">
        <v>135</v>
      </c>
      <c r="BD16" s="225">
        <f t="shared" ref="BD16:BD18" si="26">SUM(AZ16:BC16)</f>
        <v>928</v>
      </c>
      <c r="BE16" s="7">
        <v>3</v>
      </c>
      <c r="BF16" s="2">
        <v>277</v>
      </c>
      <c r="BG16" s="2">
        <v>497</v>
      </c>
      <c r="BH16" s="10">
        <v>123</v>
      </c>
      <c r="BI16" s="29">
        <f>SUM(BE16:BH16)</f>
        <v>900</v>
      </c>
      <c r="BJ16" s="190">
        <v>4</v>
      </c>
      <c r="BK16" s="192">
        <v>324</v>
      </c>
      <c r="BL16" s="192">
        <v>552</v>
      </c>
      <c r="BM16" s="227">
        <v>86</v>
      </c>
      <c r="BN16" s="29">
        <f>SUM(BJ16:BM16)</f>
        <v>966</v>
      </c>
    </row>
    <row r="17" spans="1:66" ht="18.75" x14ac:dyDescent="0.3">
      <c r="A17" s="158" t="s">
        <v>31</v>
      </c>
      <c r="B17" s="7">
        <f>+G17+L17+Q17+V17+AA17+AF17+AK17+AP17+AU17+AZ17+BE17+BJ17</f>
        <v>872</v>
      </c>
      <c r="C17" s="2">
        <f t="shared" si="23"/>
        <v>3070</v>
      </c>
      <c r="D17" s="2">
        <f t="shared" si="24"/>
        <v>11729</v>
      </c>
      <c r="E17" s="2">
        <f t="shared" si="25"/>
        <v>1310</v>
      </c>
      <c r="F17" s="29">
        <f>SUM(B17:E17)</f>
        <v>16981</v>
      </c>
      <c r="G17" s="7">
        <v>6</v>
      </c>
      <c r="H17" s="2">
        <v>329</v>
      </c>
      <c r="I17" s="2">
        <v>576</v>
      </c>
      <c r="J17" s="10">
        <v>48</v>
      </c>
      <c r="K17" s="29">
        <f>SUM(G17:J17)</f>
        <v>959</v>
      </c>
      <c r="L17" s="7">
        <v>6</v>
      </c>
      <c r="M17" s="2">
        <v>264</v>
      </c>
      <c r="N17" s="2">
        <v>772</v>
      </c>
      <c r="O17" s="17">
        <v>32</v>
      </c>
      <c r="P17" s="40">
        <f>SUM(L17:O17)</f>
        <v>1074</v>
      </c>
      <c r="Q17" s="7">
        <v>7</v>
      </c>
      <c r="R17" s="2">
        <v>470</v>
      </c>
      <c r="S17" s="2">
        <v>863</v>
      </c>
      <c r="T17" s="10">
        <v>30</v>
      </c>
      <c r="U17" s="29">
        <f>SUM(Q17:T17)</f>
        <v>1370</v>
      </c>
      <c r="V17" s="7">
        <v>809</v>
      </c>
      <c r="W17" s="2">
        <v>5</v>
      </c>
      <c r="X17" s="2">
        <v>3</v>
      </c>
      <c r="Y17" s="10">
        <v>700</v>
      </c>
      <c r="Z17" s="29">
        <f>SUM(V17:Y17)</f>
        <v>1517</v>
      </c>
      <c r="AA17" s="7">
        <v>1</v>
      </c>
      <c r="AB17" s="2">
        <v>144</v>
      </c>
      <c r="AC17" s="2">
        <v>1371</v>
      </c>
      <c r="AD17" s="10">
        <v>21</v>
      </c>
      <c r="AE17" s="29">
        <f>SUM(AA17:AD17)</f>
        <v>1537</v>
      </c>
      <c r="AF17" s="7">
        <v>7</v>
      </c>
      <c r="AG17" s="2">
        <v>333</v>
      </c>
      <c r="AH17" s="2">
        <v>1221</v>
      </c>
      <c r="AI17" s="10">
        <v>34</v>
      </c>
      <c r="AJ17" s="29">
        <f>SUM(AF17:AI17)</f>
        <v>1595</v>
      </c>
      <c r="AK17" s="189">
        <v>17</v>
      </c>
      <c r="AL17" s="2">
        <v>228</v>
      </c>
      <c r="AM17" s="2">
        <v>1360</v>
      </c>
      <c r="AN17" s="10">
        <v>37</v>
      </c>
      <c r="AO17" s="29">
        <f>SUM(AK17:AN17)</f>
        <v>1642</v>
      </c>
      <c r="AP17" s="189">
        <v>6</v>
      </c>
      <c r="AQ17" s="2">
        <v>197</v>
      </c>
      <c r="AR17" s="2">
        <v>1078</v>
      </c>
      <c r="AS17" s="10">
        <v>162</v>
      </c>
      <c r="AT17" s="29">
        <f>SUM(AP17:AS17)</f>
        <v>1443</v>
      </c>
      <c r="AU17" s="7">
        <v>4</v>
      </c>
      <c r="AV17" s="2">
        <v>202</v>
      </c>
      <c r="AW17" s="2">
        <v>1215</v>
      </c>
      <c r="AX17" s="10">
        <v>139</v>
      </c>
      <c r="AY17" s="29">
        <f>SUM(AU17:AX17)</f>
        <v>1560</v>
      </c>
      <c r="AZ17" s="189">
        <v>1</v>
      </c>
      <c r="BA17" s="2">
        <v>388</v>
      </c>
      <c r="BB17" s="2">
        <v>1095</v>
      </c>
      <c r="BC17" s="10">
        <v>36</v>
      </c>
      <c r="BD17" s="225">
        <f t="shared" si="26"/>
        <v>1520</v>
      </c>
      <c r="BE17" s="7">
        <v>5</v>
      </c>
      <c r="BF17" s="2">
        <v>283</v>
      </c>
      <c r="BG17" s="2">
        <v>1062</v>
      </c>
      <c r="BH17" s="10">
        <v>46</v>
      </c>
      <c r="BI17" s="29">
        <f>SUM(BE17:BH17)</f>
        <v>1396</v>
      </c>
      <c r="BJ17" s="183">
        <v>3</v>
      </c>
      <c r="BK17" s="184">
        <v>227</v>
      </c>
      <c r="BL17" s="184">
        <v>1113</v>
      </c>
      <c r="BM17" s="228">
        <v>25</v>
      </c>
      <c r="BN17" s="29">
        <f>SUM(BJ17:BM17)</f>
        <v>1368</v>
      </c>
    </row>
    <row r="18" spans="1:66" ht="19.5" thickBot="1" x14ac:dyDescent="0.35">
      <c r="A18" s="159" t="s">
        <v>32</v>
      </c>
      <c r="B18" s="7">
        <f>+G18+L18+Q18+V18+AA18+AF18+AK18+AP18+AU18+AZ18+BE18+BJ18</f>
        <v>619</v>
      </c>
      <c r="C18" s="2">
        <f t="shared" si="22"/>
        <v>2704</v>
      </c>
      <c r="D18" s="2">
        <f t="shared" si="22"/>
        <v>2301</v>
      </c>
      <c r="E18" s="2">
        <f t="shared" si="22"/>
        <v>428</v>
      </c>
      <c r="F18" s="37">
        <f>SUM(B18:E18)</f>
        <v>6052</v>
      </c>
      <c r="G18" s="8">
        <v>10</v>
      </c>
      <c r="H18" s="6">
        <v>229</v>
      </c>
      <c r="I18" s="6">
        <v>308</v>
      </c>
      <c r="J18" s="12">
        <v>79</v>
      </c>
      <c r="K18" s="37">
        <f>SUM(G18:J18)</f>
        <v>626</v>
      </c>
      <c r="L18" s="8">
        <v>6</v>
      </c>
      <c r="M18" s="6">
        <v>272</v>
      </c>
      <c r="N18" s="6">
        <v>267</v>
      </c>
      <c r="O18" s="161">
        <v>49</v>
      </c>
      <c r="P18" s="41">
        <f>SUM(L18:O18)</f>
        <v>594</v>
      </c>
      <c r="Q18" s="8">
        <v>12</v>
      </c>
      <c r="R18" s="6">
        <v>250</v>
      </c>
      <c r="S18" s="6">
        <v>291</v>
      </c>
      <c r="T18" s="12">
        <v>40</v>
      </c>
      <c r="U18" s="37">
        <f>SUM(Q18:T18)</f>
        <v>593</v>
      </c>
      <c r="V18" s="8">
        <v>562</v>
      </c>
      <c r="W18" s="6">
        <v>3</v>
      </c>
      <c r="X18" s="6">
        <v>6</v>
      </c>
      <c r="Y18" s="12">
        <v>13</v>
      </c>
      <c r="Z18" s="37">
        <f>SUM(V18:Y18)</f>
        <v>584</v>
      </c>
      <c r="AA18" s="8">
        <v>3</v>
      </c>
      <c r="AB18" s="6">
        <v>242</v>
      </c>
      <c r="AC18" s="6">
        <v>228</v>
      </c>
      <c r="AD18" s="12">
        <v>50</v>
      </c>
      <c r="AE18" s="37">
        <f>SUM(AA18:AD18)</f>
        <v>523</v>
      </c>
      <c r="AF18" s="8">
        <v>1</v>
      </c>
      <c r="AG18" s="6">
        <v>197</v>
      </c>
      <c r="AH18" s="6">
        <v>209</v>
      </c>
      <c r="AI18" s="12">
        <v>57</v>
      </c>
      <c r="AJ18" s="37">
        <f>SUM(AF18:AI18)</f>
        <v>464</v>
      </c>
      <c r="AK18" s="191">
        <v>2</v>
      </c>
      <c r="AL18" s="6">
        <v>110</v>
      </c>
      <c r="AM18" s="6">
        <v>161</v>
      </c>
      <c r="AN18" s="12">
        <v>45</v>
      </c>
      <c r="AO18" s="37">
        <f>SUM(AK18:AN18)</f>
        <v>318</v>
      </c>
      <c r="AP18" s="191">
        <v>6</v>
      </c>
      <c r="AQ18" s="6">
        <v>205</v>
      </c>
      <c r="AR18" s="6">
        <v>148</v>
      </c>
      <c r="AS18" s="12">
        <v>33</v>
      </c>
      <c r="AT18" s="37">
        <f>SUM(AP18:AS18)</f>
        <v>392</v>
      </c>
      <c r="AU18" s="8">
        <v>4</v>
      </c>
      <c r="AV18" s="6">
        <v>257</v>
      </c>
      <c r="AW18" s="6">
        <v>172</v>
      </c>
      <c r="AX18" s="12">
        <v>23</v>
      </c>
      <c r="AY18" s="37">
        <f>SUM(AU18:AX18)</f>
        <v>456</v>
      </c>
      <c r="AZ18" s="191">
        <v>4</v>
      </c>
      <c r="BA18" s="6">
        <v>296</v>
      </c>
      <c r="BB18" s="6">
        <v>193</v>
      </c>
      <c r="BC18" s="12">
        <v>20</v>
      </c>
      <c r="BD18" s="225">
        <f t="shared" si="26"/>
        <v>513</v>
      </c>
      <c r="BE18" s="8">
        <v>3</v>
      </c>
      <c r="BF18" s="6">
        <v>332</v>
      </c>
      <c r="BG18" s="6">
        <v>179</v>
      </c>
      <c r="BH18" s="12">
        <v>12</v>
      </c>
      <c r="BI18" s="30">
        <f>SUM(BE18:BH18)</f>
        <v>526</v>
      </c>
      <c r="BJ18" s="229">
        <v>6</v>
      </c>
      <c r="BK18" s="193">
        <v>311</v>
      </c>
      <c r="BL18" s="193">
        <v>139</v>
      </c>
      <c r="BM18" s="230">
        <v>7</v>
      </c>
      <c r="BN18" s="37">
        <f>SUM(BJ18:BM18)</f>
        <v>463</v>
      </c>
    </row>
    <row r="19" spans="1:66" ht="18.75" thickBot="1" x14ac:dyDescent="0.3">
      <c r="A19" s="43" t="s">
        <v>125</v>
      </c>
      <c r="B19" s="39">
        <f>SUM(B20:B23)</f>
        <v>120</v>
      </c>
      <c r="C19" s="39">
        <f t="shared" ref="C19:BM19" si="27">SUM(C20:C23)</f>
        <v>313</v>
      </c>
      <c r="D19" s="38">
        <f>SUM(D20:D23)</f>
        <v>24744</v>
      </c>
      <c r="E19" s="39">
        <f t="shared" si="27"/>
        <v>42456</v>
      </c>
      <c r="F19" s="151">
        <f t="shared" si="27"/>
        <v>67633</v>
      </c>
      <c r="G19" s="35">
        <f t="shared" si="27"/>
        <v>15</v>
      </c>
      <c r="H19" s="35">
        <f t="shared" si="27"/>
        <v>30</v>
      </c>
      <c r="I19" s="35">
        <f t="shared" si="27"/>
        <v>1915</v>
      </c>
      <c r="J19" s="36">
        <f t="shared" si="27"/>
        <v>3736</v>
      </c>
      <c r="K19" s="67">
        <f t="shared" si="27"/>
        <v>5696</v>
      </c>
      <c r="L19" s="35">
        <f t="shared" si="27"/>
        <v>12</v>
      </c>
      <c r="M19" s="35">
        <f t="shared" si="27"/>
        <v>12</v>
      </c>
      <c r="N19" s="35">
        <f t="shared" si="27"/>
        <v>3546</v>
      </c>
      <c r="O19" s="24">
        <f t="shared" si="27"/>
        <v>2369</v>
      </c>
      <c r="P19" s="67">
        <f t="shared" si="27"/>
        <v>5939</v>
      </c>
      <c r="Q19" s="35">
        <f t="shared" si="27"/>
        <v>12</v>
      </c>
      <c r="R19" s="35">
        <f t="shared" si="27"/>
        <v>11</v>
      </c>
      <c r="S19" s="35">
        <f t="shared" si="27"/>
        <v>3980</v>
      </c>
      <c r="T19" s="36">
        <f t="shared" si="27"/>
        <v>2972</v>
      </c>
      <c r="U19" s="67">
        <f t="shared" si="27"/>
        <v>6975</v>
      </c>
      <c r="V19" s="35">
        <f t="shared" si="27"/>
        <v>11</v>
      </c>
      <c r="W19" s="35">
        <f t="shared" si="27"/>
        <v>18</v>
      </c>
      <c r="X19" s="35">
        <f t="shared" si="27"/>
        <v>1360</v>
      </c>
      <c r="Y19" s="36">
        <f t="shared" si="27"/>
        <v>5357</v>
      </c>
      <c r="Z19" s="67">
        <f t="shared" si="27"/>
        <v>6746</v>
      </c>
      <c r="AA19" s="35">
        <f t="shared" si="27"/>
        <v>8</v>
      </c>
      <c r="AB19" s="35">
        <f t="shared" si="27"/>
        <v>77</v>
      </c>
      <c r="AC19" s="35">
        <f t="shared" si="27"/>
        <v>1013</v>
      </c>
      <c r="AD19" s="36">
        <f t="shared" si="27"/>
        <v>4774</v>
      </c>
      <c r="AE19" s="67">
        <f t="shared" si="27"/>
        <v>5872</v>
      </c>
      <c r="AF19" s="35">
        <f t="shared" si="27"/>
        <v>9</v>
      </c>
      <c r="AG19" s="35">
        <f t="shared" si="27"/>
        <v>17</v>
      </c>
      <c r="AH19" s="35">
        <f t="shared" si="27"/>
        <v>2512</v>
      </c>
      <c r="AI19" s="36">
        <f t="shared" si="27"/>
        <v>2725</v>
      </c>
      <c r="AJ19" s="66">
        <f t="shared" si="27"/>
        <v>5263</v>
      </c>
      <c r="AK19" s="34">
        <f t="shared" si="27"/>
        <v>3</v>
      </c>
      <c r="AL19" s="35">
        <f t="shared" si="27"/>
        <v>21</v>
      </c>
      <c r="AM19" s="35">
        <f t="shared" si="27"/>
        <v>744</v>
      </c>
      <c r="AN19" s="36">
        <f t="shared" si="27"/>
        <v>4368</v>
      </c>
      <c r="AO19" s="66">
        <f t="shared" si="27"/>
        <v>5136</v>
      </c>
      <c r="AP19" s="34">
        <f t="shared" si="27"/>
        <v>7</v>
      </c>
      <c r="AQ19" s="35">
        <f t="shared" si="27"/>
        <v>11</v>
      </c>
      <c r="AR19" s="35">
        <f t="shared" si="27"/>
        <v>882</v>
      </c>
      <c r="AS19" s="36">
        <f t="shared" si="27"/>
        <v>4185</v>
      </c>
      <c r="AT19" s="66">
        <f t="shared" si="27"/>
        <v>5085</v>
      </c>
      <c r="AU19" s="35">
        <f t="shared" si="27"/>
        <v>2</v>
      </c>
      <c r="AV19" s="35">
        <f t="shared" si="27"/>
        <v>23</v>
      </c>
      <c r="AW19" s="35">
        <f t="shared" si="27"/>
        <v>855</v>
      </c>
      <c r="AX19" s="36">
        <f t="shared" si="27"/>
        <v>4370</v>
      </c>
      <c r="AY19" s="66">
        <f t="shared" si="27"/>
        <v>5250</v>
      </c>
      <c r="AZ19" s="34">
        <f t="shared" si="27"/>
        <v>16</v>
      </c>
      <c r="BA19" s="35">
        <f t="shared" si="27"/>
        <v>26</v>
      </c>
      <c r="BB19" s="35">
        <f t="shared" si="27"/>
        <v>1741</v>
      </c>
      <c r="BC19" s="36">
        <f t="shared" si="27"/>
        <v>3727</v>
      </c>
      <c r="BD19" s="68">
        <f t="shared" si="27"/>
        <v>5510</v>
      </c>
      <c r="BE19" s="35">
        <f t="shared" si="27"/>
        <v>10</v>
      </c>
      <c r="BF19" s="35">
        <f t="shared" si="27"/>
        <v>32</v>
      </c>
      <c r="BG19" s="35">
        <f t="shared" si="27"/>
        <v>3058</v>
      </c>
      <c r="BH19" s="36">
        <f t="shared" si="27"/>
        <v>1952</v>
      </c>
      <c r="BI19" s="66">
        <f t="shared" si="27"/>
        <v>5052</v>
      </c>
      <c r="BJ19" s="35">
        <f t="shared" si="27"/>
        <v>15</v>
      </c>
      <c r="BK19" s="35">
        <f t="shared" si="27"/>
        <v>35</v>
      </c>
      <c r="BL19" s="35">
        <f t="shared" si="27"/>
        <v>3138</v>
      </c>
      <c r="BM19" s="36">
        <f t="shared" si="27"/>
        <v>1921</v>
      </c>
      <c r="BN19" s="66">
        <f>SUM(BN20:BN23)</f>
        <v>5109</v>
      </c>
    </row>
    <row r="20" spans="1:66" ht="18.75" x14ac:dyDescent="0.3">
      <c r="A20" s="155" t="s">
        <v>30</v>
      </c>
      <c r="B20" s="7">
        <f>+G20+L20+Q20+V20+AA20+AF20+AK20+AP20+AU20+AZ20+BE20+BJ20</f>
        <v>82</v>
      </c>
      <c r="C20" s="2">
        <f t="shared" ref="C20:E23" si="28">+H20+M20+R20+W20+AB20+AG20+AL20+AQ20+AV20+BA20+BF20+BK20</f>
        <v>123</v>
      </c>
      <c r="D20" s="2">
        <f t="shared" si="28"/>
        <v>11304</v>
      </c>
      <c r="E20" s="2">
        <f t="shared" si="28"/>
        <v>25762</v>
      </c>
      <c r="F20" s="29">
        <f>SUM(B20:E20)</f>
        <v>37271</v>
      </c>
      <c r="G20" s="11">
        <v>10</v>
      </c>
      <c r="H20" s="5">
        <v>6</v>
      </c>
      <c r="I20" s="5">
        <v>589</v>
      </c>
      <c r="J20" s="9">
        <v>2449</v>
      </c>
      <c r="K20" s="29">
        <f>SUM(G20:J20)</f>
        <v>3054</v>
      </c>
      <c r="L20" s="11">
        <v>7</v>
      </c>
      <c r="M20" s="5">
        <v>6</v>
      </c>
      <c r="N20" s="5">
        <v>1822</v>
      </c>
      <c r="O20" s="18">
        <v>1441</v>
      </c>
      <c r="P20" s="40">
        <f>SUM(L20:O20)</f>
        <v>3276</v>
      </c>
      <c r="Q20" s="11">
        <v>10</v>
      </c>
      <c r="R20" s="5">
        <v>5</v>
      </c>
      <c r="S20" s="5">
        <v>2399</v>
      </c>
      <c r="T20" s="9">
        <v>1917</v>
      </c>
      <c r="U20" s="29">
        <f>SUM(Q20:T20)</f>
        <v>4331</v>
      </c>
      <c r="V20" s="11">
        <v>9</v>
      </c>
      <c r="W20" s="5">
        <v>7</v>
      </c>
      <c r="X20" s="5">
        <v>666</v>
      </c>
      <c r="Y20" s="9">
        <v>3460</v>
      </c>
      <c r="Z20" s="29">
        <f>SUM(V20:Y20)</f>
        <v>4142</v>
      </c>
      <c r="AA20" s="11">
        <v>6</v>
      </c>
      <c r="AB20" s="5">
        <v>27</v>
      </c>
      <c r="AC20" s="5">
        <v>444</v>
      </c>
      <c r="AD20" s="9">
        <v>2920</v>
      </c>
      <c r="AE20" s="29">
        <f>SUM(AA20:AD20)</f>
        <v>3397</v>
      </c>
      <c r="AF20" s="11">
        <v>7</v>
      </c>
      <c r="AG20" s="5">
        <v>7</v>
      </c>
      <c r="AH20" s="5">
        <v>1280</v>
      </c>
      <c r="AI20" s="9">
        <v>1537</v>
      </c>
      <c r="AJ20" s="29">
        <f>SUM(AF20:AI20)</f>
        <v>2831</v>
      </c>
      <c r="AK20" s="188">
        <v>1</v>
      </c>
      <c r="AL20" s="5">
        <v>14</v>
      </c>
      <c r="AM20" s="5">
        <v>157</v>
      </c>
      <c r="AN20" s="9">
        <v>2244</v>
      </c>
      <c r="AO20" s="29">
        <f>SUM(AK20:AN20)</f>
        <v>2416</v>
      </c>
      <c r="AP20" s="188">
        <v>5</v>
      </c>
      <c r="AQ20" s="5">
        <v>8</v>
      </c>
      <c r="AR20" s="5">
        <v>188</v>
      </c>
      <c r="AS20" s="9">
        <v>2511</v>
      </c>
      <c r="AT20" s="29">
        <f>SUM(AP20:AS20)</f>
        <v>2712</v>
      </c>
      <c r="AU20" s="11">
        <v>2</v>
      </c>
      <c r="AV20" s="5">
        <v>14</v>
      </c>
      <c r="AW20" s="5">
        <v>203</v>
      </c>
      <c r="AX20" s="9">
        <v>2689</v>
      </c>
      <c r="AY20" s="29">
        <f>SUM(AU20:AX20)</f>
        <v>2908</v>
      </c>
      <c r="AZ20" s="11">
        <v>12</v>
      </c>
      <c r="BA20" s="5">
        <v>13</v>
      </c>
      <c r="BB20" s="5">
        <v>618</v>
      </c>
      <c r="BC20" s="9">
        <v>2265</v>
      </c>
      <c r="BD20" s="29">
        <f>SUM(AZ20:BC20)</f>
        <v>2908</v>
      </c>
      <c r="BE20" s="11">
        <v>4</v>
      </c>
      <c r="BF20" s="5">
        <v>7</v>
      </c>
      <c r="BG20" s="5">
        <v>1419</v>
      </c>
      <c r="BH20" s="9">
        <v>1193</v>
      </c>
      <c r="BI20" s="29">
        <f>SUM(BE20:BH20)</f>
        <v>2623</v>
      </c>
      <c r="BJ20" s="11">
        <v>9</v>
      </c>
      <c r="BK20" s="5">
        <v>9</v>
      </c>
      <c r="BL20" s="5">
        <v>1519</v>
      </c>
      <c r="BM20" s="5">
        <v>1136</v>
      </c>
      <c r="BN20" s="40">
        <f>SUM(BJ20:BM20)</f>
        <v>2673</v>
      </c>
    </row>
    <row r="21" spans="1:66" ht="18.75" x14ac:dyDescent="0.3">
      <c r="A21" s="158" t="s">
        <v>20</v>
      </c>
      <c r="B21" s="7">
        <f>+G21+L21+Q21+V21+AA21+AF21+AK21+AP21+AU21+AZ21+BE21+BJ21</f>
        <v>31</v>
      </c>
      <c r="C21" s="2">
        <f t="shared" ref="C21:C22" si="29">+H21+M21+R21+W21+AB21+AG21+AL21+AQ21+AV21+BA21+BF21+BK21</f>
        <v>145</v>
      </c>
      <c r="D21" s="2">
        <f t="shared" ref="D21:D22" si="30">+I21+N21+S21+X21+AC21+AH21+AM21+AR21+AW21+BB21+BG21+BL21</f>
        <v>4430</v>
      </c>
      <c r="E21" s="2">
        <f t="shared" ref="E21:E22" si="31">+J21+O21+T21+Y21+AD21+AI21+AN21+AS21+AX21+BC21+BH21+BM21</f>
        <v>5690</v>
      </c>
      <c r="F21" s="29">
        <f>SUM(B21:E21)</f>
        <v>10296</v>
      </c>
      <c r="G21" s="11">
        <v>4</v>
      </c>
      <c r="H21" s="5">
        <v>12</v>
      </c>
      <c r="I21" s="5">
        <v>578</v>
      </c>
      <c r="J21" s="9">
        <v>349</v>
      </c>
      <c r="K21" s="29">
        <f>SUM(G21:J21)</f>
        <v>943</v>
      </c>
      <c r="L21" s="11">
        <v>5</v>
      </c>
      <c r="M21" s="5">
        <v>5</v>
      </c>
      <c r="N21" s="5">
        <v>514</v>
      </c>
      <c r="O21" s="18">
        <v>378</v>
      </c>
      <c r="P21" s="40">
        <f>SUM(L21:O21)</f>
        <v>902</v>
      </c>
      <c r="Q21" s="11">
        <v>1</v>
      </c>
      <c r="R21" s="5">
        <v>3</v>
      </c>
      <c r="S21" s="5">
        <v>573</v>
      </c>
      <c r="T21" s="9">
        <v>410</v>
      </c>
      <c r="U21" s="29">
        <f>SUM(Q21:T21)</f>
        <v>987</v>
      </c>
      <c r="V21" s="11"/>
      <c r="W21" s="5">
        <v>10</v>
      </c>
      <c r="X21" s="5">
        <v>198</v>
      </c>
      <c r="Y21" s="9">
        <v>655</v>
      </c>
      <c r="Z21" s="29">
        <f>SUM(V21:Y21)</f>
        <v>863</v>
      </c>
      <c r="AA21" s="11">
        <v>2</v>
      </c>
      <c r="AB21" s="5">
        <v>36</v>
      </c>
      <c r="AC21" s="5">
        <v>192</v>
      </c>
      <c r="AD21" s="9">
        <v>593</v>
      </c>
      <c r="AE21" s="29">
        <f>SUM(AA21:AD21)</f>
        <v>823</v>
      </c>
      <c r="AF21" s="11">
        <v>2</v>
      </c>
      <c r="AG21" s="5">
        <v>8</v>
      </c>
      <c r="AH21" s="5">
        <v>459</v>
      </c>
      <c r="AI21" s="9">
        <v>344</v>
      </c>
      <c r="AJ21" s="29">
        <f>SUM(AF21:AI21)</f>
        <v>813</v>
      </c>
      <c r="AK21" s="188"/>
      <c r="AL21" s="5">
        <v>5</v>
      </c>
      <c r="AM21" s="5">
        <v>189</v>
      </c>
      <c r="AN21" s="9">
        <v>605</v>
      </c>
      <c r="AO21" s="29">
        <f>SUM(AK21:AN21)</f>
        <v>799</v>
      </c>
      <c r="AP21" s="188">
        <v>2</v>
      </c>
      <c r="AQ21" s="5">
        <v>3</v>
      </c>
      <c r="AR21" s="5">
        <v>228</v>
      </c>
      <c r="AS21" s="9">
        <v>574</v>
      </c>
      <c r="AT21" s="29">
        <f>SUM(AP21:AS21)</f>
        <v>807</v>
      </c>
      <c r="AU21" s="11"/>
      <c r="AV21" s="5">
        <v>7</v>
      </c>
      <c r="AW21" s="5">
        <v>222</v>
      </c>
      <c r="AX21" s="9">
        <v>641</v>
      </c>
      <c r="AY21" s="29">
        <f>SUM(AU21:AX21)</f>
        <v>870</v>
      </c>
      <c r="AZ21" s="8">
        <v>3</v>
      </c>
      <c r="BA21" s="6">
        <v>9</v>
      </c>
      <c r="BB21" s="6">
        <v>360</v>
      </c>
      <c r="BC21" s="12">
        <v>505</v>
      </c>
      <c r="BD21" s="29">
        <f>SUM(AZ21:BC21)</f>
        <v>877</v>
      </c>
      <c r="BE21" s="11">
        <v>6</v>
      </c>
      <c r="BF21" s="5">
        <v>23</v>
      </c>
      <c r="BG21" s="5">
        <v>412</v>
      </c>
      <c r="BH21" s="9">
        <v>271</v>
      </c>
      <c r="BI21" s="29">
        <f>SUM(BE21:BH21)</f>
        <v>712</v>
      </c>
      <c r="BJ21" s="11">
        <v>6</v>
      </c>
      <c r="BK21" s="5">
        <v>24</v>
      </c>
      <c r="BL21" s="5">
        <v>505</v>
      </c>
      <c r="BM21" s="5">
        <v>365</v>
      </c>
      <c r="BN21" s="40">
        <f>SUM(BJ21:BM21)</f>
        <v>900</v>
      </c>
    </row>
    <row r="22" spans="1:66" ht="18.75" x14ac:dyDescent="0.3">
      <c r="A22" s="158" t="s">
        <v>31</v>
      </c>
      <c r="B22" s="7">
        <f>+G22+L22+Q22+V22+AA22+AF22+AK22+AP22+AU22+AZ22+BE22+BJ22</f>
        <v>6</v>
      </c>
      <c r="C22" s="2">
        <f t="shared" si="29"/>
        <v>21</v>
      </c>
      <c r="D22" s="2">
        <f t="shared" si="30"/>
        <v>5512</v>
      </c>
      <c r="E22" s="2">
        <f t="shared" si="31"/>
        <v>8841</v>
      </c>
      <c r="F22" s="29">
        <f>SUM(B22:E22)</f>
        <v>14380</v>
      </c>
      <c r="G22" s="7">
        <v>1</v>
      </c>
      <c r="H22" s="2">
        <v>3</v>
      </c>
      <c r="I22" s="2">
        <v>315</v>
      </c>
      <c r="J22" s="10">
        <v>838</v>
      </c>
      <c r="K22" s="29">
        <f>SUM(G22:J22)</f>
        <v>1157</v>
      </c>
      <c r="L22" s="7"/>
      <c r="M22" s="2">
        <v>1</v>
      </c>
      <c r="N22" s="2">
        <v>862</v>
      </c>
      <c r="O22" s="17">
        <v>421</v>
      </c>
      <c r="P22" s="40">
        <f>SUM(L22:O22)</f>
        <v>1284</v>
      </c>
      <c r="Q22" s="7">
        <v>1</v>
      </c>
      <c r="R22" s="2">
        <v>3</v>
      </c>
      <c r="S22" s="2">
        <v>590</v>
      </c>
      <c r="T22" s="10">
        <v>523</v>
      </c>
      <c r="U22" s="29">
        <f>SUM(Q22:T22)</f>
        <v>1117</v>
      </c>
      <c r="V22" s="7">
        <v>1</v>
      </c>
      <c r="W22" s="2">
        <v>1</v>
      </c>
      <c r="X22" s="2">
        <v>293</v>
      </c>
      <c r="Y22" s="10">
        <v>1025</v>
      </c>
      <c r="Z22" s="29">
        <f>SUM(V22:Y22)</f>
        <v>1320</v>
      </c>
      <c r="AA22" s="7"/>
      <c r="AB22" s="2">
        <v>5</v>
      </c>
      <c r="AC22" s="2">
        <v>188</v>
      </c>
      <c r="AD22" s="10">
        <v>1037</v>
      </c>
      <c r="AE22" s="29">
        <f>SUM(AA22:AD22)</f>
        <v>1230</v>
      </c>
      <c r="AF22" s="7"/>
      <c r="AG22" s="2">
        <v>1</v>
      </c>
      <c r="AH22" s="2">
        <v>516</v>
      </c>
      <c r="AI22" s="10">
        <v>684</v>
      </c>
      <c r="AJ22" s="29">
        <f>SUM(AF22:AI22)</f>
        <v>1201</v>
      </c>
      <c r="AK22" s="189">
        <v>2</v>
      </c>
      <c r="AL22" s="2">
        <v>1</v>
      </c>
      <c r="AM22" s="2">
        <v>221</v>
      </c>
      <c r="AN22" s="10">
        <v>1278</v>
      </c>
      <c r="AO22" s="29">
        <f>SUM(AK22:AN22)</f>
        <v>1502</v>
      </c>
      <c r="AP22" s="189"/>
      <c r="AQ22" s="2"/>
      <c r="AR22" s="2">
        <v>260</v>
      </c>
      <c r="AS22" s="10">
        <v>847</v>
      </c>
      <c r="AT22" s="29">
        <f>SUM(AP22:AS22)</f>
        <v>1107</v>
      </c>
      <c r="AU22" s="7"/>
      <c r="AV22" s="2">
        <v>2</v>
      </c>
      <c r="AW22" s="2">
        <v>248</v>
      </c>
      <c r="AX22" s="10">
        <v>746</v>
      </c>
      <c r="AY22" s="29">
        <f>SUM(AU22:AX22)</f>
        <v>996</v>
      </c>
      <c r="AZ22" s="7">
        <v>1</v>
      </c>
      <c r="BA22" s="2">
        <v>3</v>
      </c>
      <c r="BB22" s="2">
        <v>470</v>
      </c>
      <c r="BC22" s="10">
        <v>732</v>
      </c>
      <c r="BD22" s="29">
        <f>SUM(AZ22:BC22)</f>
        <v>1206</v>
      </c>
      <c r="BE22" s="7"/>
      <c r="BF22" s="2"/>
      <c r="BG22" s="2">
        <v>805</v>
      </c>
      <c r="BH22" s="10">
        <v>386</v>
      </c>
      <c r="BI22" s="29">
        <f>SUM(BE22:BH22)</f>
        <v>1191</v>
      </c>
      <c r="BJ22" s="7"/>
      <c r="BK22" s="2">
        <v>1</v>
      </c>
      <c r="BL22" s="2">
        <v>744</v>
      </c>
      <c r="BM22" s="2">
        <v>324</v>
      </c>
      <c r="BN22" s="40">
        <f>SUM(BJ22:BM22)</f>
        <v>1069</v>
      </c>
    </row>
    <row r="23" spans="1:66" ht="19.5" thickBot="1" x14ac:dyDescent="0.35">
      <c r="A23" s="159" t="s">
        <v>32</v>
      </c>
      <c r="B23" s="7">
        <f>+G23+L23+Q23+V23+AA23+AF23+AK23+AP23+AU23+AZ23+BE23+BJ23</f>
        <v>1</v>
      </c>
      <c r="C23" s="2">
        <f t="shared" si="28"/>
        <v>24</v>
      </c>
      <c r="D23" s="2">
        <f t="shared" si="28"/>
        <v>3498</v>
      </c>
      <c r="E23" s="2">
        <f t="shared" si="28"/>
        <v>2163</v>
      </c>
      <c r="F23" s="37">
        <f>SUM(B23:E23)</f>
        <v>5686</v>
      </c>
      <c r="G23" s="8"/>
      <c r="H23" s="6">
        <v>9</v>
      </c>
      <c r="I23" s="6">
        <v>433</v>
      </c>
      <c r="J23" s="12">
        <v>100</v>
      </c>
      <c r="K23" s="37">
        <f>SUM(G23:J23)</f>
        <v>542</v>
      </c>
      <c r="L23" s="8"/>
      <c r="M23" s="6"/>
      <c r="N23" s="6">
        <v>348</v>
      </c>
      <c r="O23" s="161">
        <v>129</v>
      </c>
      <c r="P23" s="41">
        <f>SUM(L23:O23)</f>
        <v>477</v>
      </c>
      <c r="Q23" s="8"/>
      <c r="R23" s="6"/>
      <c r="S23" s="6">
        <v>418</v>
      </c>
      <c r="T23" s="12">
        <v>122</v>
      </c>
      <c r="U23" s="37">
        <f>SUM(Q23:T23)</f>
        <v>540</v>
      </c>
      <c r="V23" s="8">
        <v>1</v>
      </c>
      <c r="W23" s="6"/>
      <c r="X23" s="6">
        <v>203</v>
      </c>
      <c r="Y23" s="12">
        <v>217</v>
      </c>
      <c r="Z23" s="37">
        <f>SUM(V23:Y23)</f>
        <v>421</v>
      </c>
      <c r="AA23" s="8"/>
      <c r="AB23" s="6">
        <v>9</v>
      </c>
      <c r="AC23" s="6">
        <v>189</v>
      </c>
      <c r="AD23" s="12">
        <v>224</v>
      </c>
      <c r="AE23" s="37">
        <f>SUM(AA23:AD23)</f>
        <v>422</v>
      </c>
      <c r="AF23" s="8"/>
      <c r="AG23" s="6">
        <v>1</v>
      </c>
      <c r="AH23" s="6">
        <v>257</v>
      </c>
      <c r="AI23" s="12">
        <v>160</v>
      </c>
      <c r="AJ23" s="37">
        <f>SUM(AF23:AI23)</f>
        <v>418</v>
      </c>
      <c r="AK23" s="191"/>
      <c r="AL23" s="6">
        <v>1</v>
      </c>
      <c r="AM23" s="6">
        <v>177</v>
      </c>
      <c r="AN23" s="12">
        <v>241</v>
      </c>
      <c r="AO23" s="37">
        <f>SUM(AK23:AN23)</f>
        <v>419</v>
      </c>
      <c r="AP23" s="191"/>
      <c r="AQ23" s="6"/>
      <c r="AR23" s="6">
        <v>206</v>
      </c>
      <c r="AS23" s="12">
        <v>253</v>
      </c>
      <c r="AT23" s="37">
        <f>SUM(AP23:AS23)</f>
        <v>459</v>
      </c>
      <c r="AU23" s="8"/>
      <c r="AV23" s="6"/>
      <c r="AW23" s="6">
        <v>182</v>
      </c>
      <c r="AX23" s="12">
        <v>294</v>
      </c>
      <c r="AY23" s="37">
        <f>SUM(AU23:AX23)</f>
        <v>476</v>
      </c>
      <c r="AZ23" s="8"/>
      <c r="BA23" s="6">
        <v>1</v>
      </c>
      <c r="BB23" s="6">
        <v>293</v>
      </c>
      <c r="BC23" s="12">
        <v>225</v>
      </c>
      <c r="BD23" s="37">
        <f>SUM(AZ23:BC23)</f>
        <v>519</v>
      </c>
      <c r="BE23" s="8"/>
      <c r="BF23" s="6">
        <v>2</v>
      </c>
      <c r="BG23" s="6">
        <v>422</v>
      </c>
      <c r="BH23" s="12">
        <v>102</v>
      </c>
      <c r="BI23" s="37">
        <f>SUM(BE23:BH23)</f>
        <v>526</v>
      </c>
      <c r="BJ23" s="8"/>
      <c r="BK23" s="6">
        <v>1</v>
      </c>
      <c r="BL23" s="6">
        <v>370</v>
      </c>
      <c r="BM23" s="6">
        <v>96</v>
      </c>
      <c r="BN23" s="41">
        <f>SUM(BJ23:BM23)</f>
        <v>467</v>
      </c>
    </row>
    <row r="24" spans="1:66" ht="18.75" thickBot="1" x14ac:dyDescent="0.3">
      <c r="A24" s="43" t="s">
        <v>126</v>
      </c>
      <c r="B24" s="39">
        <f t="shared" ref="B24:BM24" si="32">SUM(B25:B25)</f>
        <v>3</v>
      </c>
      <c r="C24" s="39">
        <f t="shared" si="32"/>
        <v>14</v>
      </c>
      <c r="D24" s="39">
        <f t="shared" si="32"/>
        <v>618</v>
      </c>
      <c r="E24" s="39">
        <f t="shared" si="32"/>
        <v>253</v>
      </c>
      <c r="F24" s="55">
        <f t="shared" si="32"/>
        <v>888</v>
      </c>
      <c r="G24" s="35">
        <f t="shared" si="32"/>
        <v>1</v>
      </c>
      <c r="H24" s="35">
        <f t="shared" si="32"/>
        <v>0</v>
      </c>
      <c r="I24" s="35">
        <f t="shared" si="32"/>
        <v>33</v>
      </c>
      <c r="J24" s="35">
        <f t="shared" si="32"/>
        <v>0</v>
      </c>
      <c r="K24" s="67">
        <f t="shared" si="32"/>
        <v>34</v>
      </c>
      <c r="L24" s="35">
        <f t="shared" si="32"/>
        <v>1</v>
      </c>
      <c r="M24" s="35">
        <f t="shared" si="32"/>
        <v>0</v>
      </c>
      <c r="N24" s="35">
        <f t="shared" si="32"/>
        <v>53</v>
      </c>
      <c r="O24" s="24">
        <f t="shared" si="32"/>
        <v>0</v>
      </c>
      <c r="P24" s="65">
        <f t="shared" si="32"/>
        <v>54</v>
      </c>
      <c r="Q24" s="35">
        <f t="shared" si="32"/>
        <v>1</v>
      </c>
      <c r="R24" s="35">
        <f t="shared" si="32"/>
        <v>1</v>
      </c>
      <c r="S24" s="35">
        <f t="shared" si="32"/>
        <v>58</v>
      </c>
      <c r="T24" s="24">
        <f t="shared" si="32"/>
        <v>0</v>
      </c>
      <c r="U24" s="147">
        <f t="shared" si="32"/>
        <v>60</v>
      </c>
      <c r="V24" s="35">
        <f t="shared" si="32"/>
        <v>0</v>
      </c>
      <c r="W24" s="35">
        <f t="shared" si="32"/>
        <v>5</v>
      </c>
      <c r="X24" s="35">
        <f t="shared" si="32"/>
        <v>60</v>
      </c>
      <c r="Y24" s="35">
        <f t="shared" si="32"/>
        <v>0</v>
      </c>
      <c r="Z24" s="65">
        <f t="shared" si="32"/>
        <v>65</v>
      </c>
      <c r="AA24" s="35">
        <f t="shared" si="32"/>
        <v>0</v>
      </c>
      <c r="AB24" s="35">
        <f t="shared" si="32"/>
        <v>1</v>
      </c>
      <c r="AC24" s="35">
        <f t="shared" si="32"/>
        <v>82</v>
      </c>
      <c r="AD24" s="35">
        <f t="shared" si="32"/>
        <v>4</v>
      </c>
      <c r="AE24" s="65">
        <f t="shared" si="32"/>
        <v>87</v>
      </c>
      <c r="AF24" s="35">
        <f t="shared" si="32"/>
        <v>0</v>
      </c>
      <c r="AG24" s="35">
        <f t="shared" si="32"/>
        <v>1</v>
      </c>
      <c r="AH24" s="35">
        <f t="shared" si="32"/>
        <v>63</v>
      </c>
      <c r="AI24" s="35">
        <f t="shared" si="32"/>
        <v>19</v>
      </c>
      <c r="AJ24" s="65">
        <f t="shared" si="32"/>
        <v>83</v>
      </c>
      <c r="AK24" s="34">
        <f t="shared" si="32"/>
        <v>0</v>
      </c>
      <c r="AL24" s="35">
        <f t="shared" si="32"/>
        <v>3</v>
      </c>
      <c r="AM24" s="35">
        <f t="shared" si="32"/>
        <v>40</v>
      </c>
      <c r="AN24" s="35">
        <f t="shared" si="32"/>
        <v>23</v>
      </c>
      <c r="AO24" s="65">
        <f t="shared" si="32"/>
        <v>66</v>
      </c>
      <c r="AP24" s="34">
        <f t="shared" si="32"/>
        <v>0</v>
      </c>
      <c r="AQ24" s="35">
        <f t="shared" si="32"/>
        <v>1</v>
      </c>
      <c r="AR24" s="35">
        <f t="shared" si="32"/>
        <v>51</v>
      </c>
      <c r="AS24" s="35">
        <f t="shared" si="32"/>
        <v>49</v>
      </c>
      <c r="AT24" s="65">
        <f t="shared" si="32"/>
        <v>101</v>
      </c>
      <c r="AU24" s="35">
        <f t="shared" si="32"/>
        <v>0</v>
      </c>
      <c r="AV24" s="35">
        <f t="shared" si="32"/>
        <v>0</v>
      </c>
      <c r="AW24" s="35">
        <f t="shared" si="32"/>
        <v>56</v>
      </c>
      <c r="AX24" s="35">
        <f t="shared" si="32"/>
        <v>33</v>
      </c>
      <c r="AY24" s="65">
        <f t="shared" si="32"/>
        <v>89</v>
      </c>
      <c r="AZ24" s="35">
        <f t="shared" si="32"/>
        <v>0</v>
      </c>
      <c r="BA24" s="35">
        <f t="shared" si="32"/>
        <v>1</v>
      </c>
      <c r="BB24" s="35">
        <f t="shared" si="32"/>
        <v>55</v>
      </c>
      <c r="BC24" s="35">
        <f t="shared" si="32"/>
        <v>22</v>
      </c>
      <c r="BD24" s="65">
        <f t="shared" si="32"/>
        <v>78</v>
      </c>
      <c r="BE24" s="35">
        <f t="shared" si="32"/>
        <v>0</v>
      </c>
      <c r="BF24" s="35">
        <f t="shared" si="32"/>
        <v>0</v>
      </c>
      <c r="BG24" s="35">
        <f t="shared" si="32"/>
        <v>43</v>
      </c>
      <c r="BH24" s="35">
        <f t="shared" si="32"/>
        <v>50</v>
      </c>
      <c r="BI24" s="65">
        <f t="shared" si="32"/>
        <v>93</v>
      </c>
      <c r="BJ24" s="35">
        <f t="shared" si="32"/>
        <v>0</v>
      </c>
      <c r="BK24" s="35">
        <f t="shared" si="32"/>
        <v>1</v>
      </c>
      <c r="BL24" s="35">
        <f t="shared" si="32"/>
        <v>24</v>
      </c>
      <c r="BM24" s="35">
        <f t="shared" si="32"/>
        <v>53</v>
      </c>
      <c r="BN24" s="65">
        <f t="shared" ref="BN24" si="33">SUM(BN25:BN25)</f>
        <v>78</v>
      </c>
    </row>
    <row r="25" spans="1:66" ht="19.5" thickBot="1" x14ac:dyDescent="0.35">
      <c r="A25" s="162" t="s">
        <v>30</v>
      </c>
      <c r="B25" s="19">
        <f>+G25+L25+Q25+V25+AA25+AF25+AK25+AP25+AU25+AZ25+BE25+BJ25</f>
        <v>3</v>
      </c>
      <c r="C25" s="14">
        <f t="shared" ref="C25:E25" si="34">+H25+M25+R25+W25+AB25+AG25+AL25+AQ25+AV25+BA25+BF25+BK25</f>
        <v>14</v>
      </c>
      <c r="D25" s="14">
        <f t="shared" si="34"/>
        <v>618</v>
      </c>
      <c r="E25" s="14">
        <f t="shared" si="34"/>
        <v>253</v>
      </c>
      <c r="F25" s="54">
        <f>SUM(B25:E25)</f>
        <v>888</v>
      </c>
      <c r="G25" s="163">
        <v>1</v>
      </c>
      <c r="H25" s="20"/>
      <c r="I25" s="20">
        <v>33</v>
      </c>
      <c r="J25" s="164"/>
      <c r="K25" s="54">
        <f>SUM(G25:J25)</f>
        <v>34</v>
      </c>
      <c r="L25" s="163">
        <v>1</v>
      </c>
      <c r="M25" s="20"/>
      <c r="N25" s="165">
        <v>53</v>
      </c>
      <c r="O25" s="166"/>
      <c r="P25" s="54">
        <f>SUM(L25:O25)</f>
        <v>54</v>
      </c>
      <c r="Q25" s="163">
        <v>1</v>
      </c>
      <c r="R25" s="20">
        <v>1</v>
      </c>
      <c r="S25" s="20">
        <v>58</v>
      </c>
      <c r="T25" s="166"/>
      <c r="U25" s="53">
        <f>SUM(Q25:T25)</f>
        <v>60</v>
      </c>
      <c r="V25" s="167"/>
      <c r="W25" s="20">
        <v>5</v>
      </c>
      <c r="X25" s="20">
        <v>60</v>
      </c>
      <c r="Y25" s="164"/>
      <c r="Z25" s="54">
        <f>SUM(V25:Y25)</f>
        <v>65</v>
      </c>
      <c r="AA25" s="163"/>
      <c r="AB25" s="20">
        <v>1</v>
      </c>
      <c r="AC25" s="20">
        <v>82</v>
      </c>
      <c r="AD25" s="168">
        <v>4</v>
      </c>
      <c r="AE25" s="54">
        <f>SUM(AA25:AD25)</f>
        <v>87</v>
      </c>
      <c r="AF25" s="167"/>
      <c r="AG25" s="169">
        <v>1</v>
      </c>
      <c r="AH25" s="169">
        <v>63</v>
      </c>
      <c r="AI25" s="164">
        <v>19</v>
      </c>
      <c r="AJ25" s="54">
        <f>SUM(AF25:AI25)</f>
        <v>83</v>
      </c>
      <c r="AK25" s="204"/>
      <c r="AL25" s="169">
        <v>3</v>
      </c>
      <c r="AM25" s="169">
        <v>40</v>
      </c>
      <c r="AN25" s="164">
        <v>23</v>
      </c>
      <c r="AO25" s="54">
        <f>SUM(AK25:AN25)</f>
        <v>66</v>
      </c>
      <c r="AP25" s="204"/>
      <c r="AQ25" s="169">
        <v>1</v>
      </c>
      <c r="AR25" s="169">
        <v>51</v>
      </c>
      <c r="AS25" s="164">
        <v>49</v>
      </c>
      <c r="AT25" s="54">
        <f>SUM(AP25:AS25)</f>
        <v>101</v>
      </c>
      <c r="AU25" s="167"/>
      <c r="AV25" s="169"/>
      <c r="AW25" s="169">
        <v>56</v>
      </c>
      <c r="AX25" s="164">
        <v>33</v>
      </c>
      <c r="AY25" s="54">
        <f>SUM(AU25:AX25)</f>
        <v>89</v>
      </c>
      <c r="AZ25" s="167"/>
      <c r="BA25" s="169">
        <v>1</v>
      </c>
      <c r="BB25" s="169">
        <v>55</v>
      </c>
      <c r="BC25" s="164">
        <v>22</v>
      </c>
      <c r="BD25" s="54">
        <f>SUM(AZ25:BC25)</f>
        <v>78</v>
      </c>
      <c r="BE25" s="49"/>
      <c r="BF25" s="46"/>
      <c r="BG25" s="46">
        <v>43</v>
      </c>
      <c r="BH25" s="47">
        <v>50</v>
      </c>
      <c r="BI25" s="50">
        <f>SUM(BE25:BH25)</f>
        <v>93</v>
      </c>
      <c r="BJ25" s="11"/>
      <c r="BK25" s="5">
        <v>1</v>
      </c>
      <c r="BL25" s="5">
        <v>24</v>
      </c>
      <c r="BM25" s="5">
        <v>53</v>
      </c>
      <c r="BN25" s="40">
        <f>SUM(BJ25:BM25)</f>
        <v>78</v>
      </c>
    </row>
    <row r="26" spans="1:66" ht="18.75" customHeight="1" x14ac:dyDescent="0.25">
      <c r="A26" s="170" t="s">
        <v>114</v>
      </c>
    </row>
    <row r="27" spans="1:66" x14ac:dyDescent="0.25">
      <c r="A27" s="171"/>
    </row>
    <row r="28" spans="1:66" x14ac:dyDescent="0.25">
      <c r="A28" s="171"/>
    </row>
    <row r="30" spans="1:66" s="1" customFormat="1" ht="64.5" customHeight="1" x14ac:dyDescent="0.25">
      <c r="A30" s="233" t="s">
        <v>127</v>
      </c>
      <c r="B30" s="233"/>
      <c r="C30" s="233"/>
      <c r="D30" s="233"/>
      <c r="E30" s="233"/>
      <c r="F30" s="233"/>
      <c r="G30" s="233"/>
      <c r="H30" s="233"/>
      <c r="I30" s="233"/>
      <c r="J30" s="233"/>
      <c r="K30" s="233"/>
      <c r="L30" s="233"/>
      <c r="M30" s="233"/>
      <c r="N30" s="233"/>
      <c r="O30" s="233"/>
      <c r="P30" s="233"/>
      <c r="Q30" s="233"/>
      <c r="R30" s="233"/>
      <c r="S30" s="233"/>
      <c r="T30" s="233"/>
      <c r="U30" s="233"/>
      <c r="V30" s="233"/>
      <c r="W30" s="233"/>
      <c r="X30" s="233"/>
      <c r="Y30" s="233"/>
      <c r="Z30" s="233"/>
      <c r="AA30" s="233"/>
      <c r="AB30" s="233"/>
      <c r="AC30" s="233"/>
      <c r="AD30" s="233"/>
      <c r="AE30" s="233"/>
      <c r="AF30" s="233"/>
      <c r="AG30" s="233"/>
      <c r="AH30" s="233"/>
      <c r="AI30" s="233"/>
      <c r="AJ30" s="233"/>
      <c r="AK30" s="233"/>
      <c r="AL30" s="233"/>
      <c r="AM30" s="233"/>
      <c r="AN30" s="233"/>
      <c r="AO30" s="233"/>
      <c r="AP30" s="233"/>
      <c r="AQ30" s="233"/>
      <c r="AR30" s="233"/>
      <c r="AS30" s="233"/>
      <c r="AT30" s="233"/>
      <c r="AU30" s="233"/>
      <c r="AV30" s="233"/>
      <c r="AW30" s="233"/>
      <c r="AX30" s="233"/>
      <c r="AY30" s="233"/>
      <c r="AZ30" s="233"/>
      <c r="BA30" s="233"/>
      <c r="BB30" s="233"/>
      <c r="BC30" s="233"/>
      <c r="BD30" s="233"/>
    </row>
    <row r="31" spans="1:66" s="1" customFormat="1" ht="18" customHeight="1" thickBot="1" x14ac:dyDescent="0.3">
      <c r="A31" s="3"/>
      <c r="B31" s="3"/>
      <c r="C31" s="4"/>
      <c r="D31" s="3"/>
      <c r="E31" s="3"/>
      <c r="F31" s="3"/>
    </row>
    <row r="32" spans="1:66" s="1" customFormat="1" ht="16.5" thickBot="1" x14ac:dyDescent="0.3">
      <c r="A32" s="70" t="s">
        <v>28</v>
      </c>
      <c r="B32" s="238" t="s">
        <v>1</v>
      </c>
      <c r="C32" s="239"/>
      <c r="D32" s="239"/>
      <c r="E32" s="239"/>
      <c r="F32" s="240"/>
      <c r="G32" s="234" t="s">
        <v>33</v>
      </c>
      <c r="H32" s="234"/>
      <c r="I32" s="234"/>
      <c r="J32" s="234"/>
      <c r="K32" s="234"/>
      <c r="L32" s="235" t="s">
        <v>34</v>
      </c>
      <c r="M32" s="234"/>
      <c r="N32" s="234"/>
      <c r="O32" s="234"/>
      <c r="P32" s="234"/>
      <c r="Q32" s="235" t="s">
        <v>35</v>
      </c>
      <c r="R32" s="234"/>
      <c r="S32" s="234"/>
      <c r="T32" s="234"/>
      <c r="U32" s="236"/>
      <c r="V32" s="234" t="s">
        <v>36</v>
      </c>
      <c r="W32" s="234"/>
      <c r="X32" s="234"/>
      <c r="Y32" s="234"/>
      <c r="Z32" s="234"/>
      <c r="AA32" s="235" t="s">
        <v>37</v>
      </c>
      <c r="AB32" s="234"/>
      <c r="AC32" s="234"/>
      <c r="AD32" s="234"/>
      <c r="AE32" s="234"/>
      <c r="AF32" s="235" t="s">
        <v>38</v>
      </c>
      <c r="AG32" s="234"/>
      <c r="AH32" s="234"/>
      <c r="AI32" s="234"/>
      <c r="AJ32" s="236"/>
      <c r="AK32" s="234" t="s">
        <v>39</v>
      </c>
      <c r="AL32" s="234"/>
      <c r="AM32" s="234"/>
      <c r="AN32" s="234"/>
      <c r="AO32" s="234"/>
      <c r="AP32" s="235" t="s">
        <v>40</v>
      </c>
      <c r="AQ32" s="234"/>
      <c r="AR32" s="234"/>
      <c r="AS32" s="234"/>
      <c r="AT32" s="234"/>
      <c r="AU32" s="235" t="s">
        <v>41</v>
      </c>
      <c r="AV32" s="234"/>
      <c r="AW32" s="234"/>
      <c r="AX32" s="234"/>
      <c r="AY32" s="236"/>
      <c r="AZ32" s="234" t="s">
        <v>42</v>
      </c>
      <c r="BA32" s="234"/>
      <c r="BB32" s="234"/>
      <c r="BC32" s="234"/>
      <c r="BD32" s="234"/>
      <c r="BE32" s="234" t="s">
        <v>43</v>
      </c>
      <c r="BF32" s="234"/>
      <c r="BG32" s="234"/>
      <c r="BH32" s="234"/>
      <c r="BI32" s="234"/>
      <c r="BJ32" s="235" t="s">
        <v>44</v>
      </c>
      <c r="BK32" s="234"/>
      <c r="BL32" s="234"/>
      <c r="BM32" s="234"/>
      <c r="BN32" s="236"/>
    </row>
    <row r="33" spans="1:66" s="1" customFormat="1" ht="22.5" customHeight="1" thickBot="1" x14ac:dyDescent="0.3">
      <c r="A33" s="70" t="s">
        <v>1</v>
      </c>
      <c r="B33" s="172" t="s">
        <v>46</v>
      </c>
      <c r="C33" s="173" t="s">
        <v>47</v>
      </c>
      <c r="D33" s="174" t="s">
        <v>48</v>
      </c>
      <c r="E33" s="173" t="s">
        <v>49</v>
      </c>
      <c r="F33" s="175" t="s">
        <v>50</v>
      </c>
      <c r="G33" s="45" t="s">
        <v>46</v>
      </c>
      <c r="H33" s="45" t="s">
        <v>47</v>
      </c>
      <c r="I33" s="45" t="s">
        <v>48</v>
      </c>
      <c r="J33" s="45" t="s">
        <v>49</v>
      </c>
      <c r="K33" s="56" t="s">
        <v>50</v>
      </c>
      <c r="L33" s="45" t="s">
        <v>46</v>
      </c>
      <c r="M33" s="45" t="s">
        <v>47</v>
      </c>
      <c r="N33" s="45" t="s">
        <v>48</v>
      </c>
      <c r="O33" s="45" t="s">
        <v>49</v>
      </c>
      <c r="P33" s="25" t="s">
        <v>50</v>
      </c>
      <c r="Q33" s="45" t="s">
        <v>46</v>
      </c>
      <c r="R33" s="45" t="s">
        <v>47</v>
      </c>
      <c r="S33" s="45" t="s">
        <v>48</v>
      </c>
      <c r="T33" s="45" t="s">
        <v>49</v>
      </c>
      <c r="U33" s="25" t="s">
        <v>50</v>
      </c>
      <c r="V33" s="45" t="s">
        <v>46</v>
      </c>
      <c r="W33" s="45" t="s">
        <v>47</v>
      </c>
      <c r="X33" s="45" t="s">
        <v>48</v>
      </c>
      <c r="Y33" s="45" t="s">
        <v>49</v>
      </c>
      <c r="Z33" s="25" t="s">
        <v>50</v>
      </c>
      <c r="AA33" s="45" t="s">
        <v>46</v>
      </c>
      <c r="AB33" s="45" t="s">
        <v>47</v>
      </c>
      <c r="AC33" s="45" t="s">
        <v>48</v>
      </c>
      <c r="AD33" s="45" t="s">
        <v>49</v>
      </c>
      <c r="AE33" s="25" t="s">
        <v>50</v>
      </c>
      <c r="AF33" s="45" t="s">
        <v>46</v>
      </c>
      <c r="AG33" s="45" t="s">
        <v>47</v>
      </c>
      <c r="AH33" s="45" t="s">
        <v>48</v>
      </c>
      <c r="AI33" s="45" t="s">
        <v>49</v>
      </c>
      <c r="AJ33" s="25" t="s">
        <v>50</v>
      </c>
      <c r="AK33" s="45" t="s">
        <v>46</v>
      </c>
      <c r="AL33" s="45" t="s">
        <v>47</v>
      </c>
      <c r="AM33" s="45" t="s">
        <v>48</v>
      </c>
      <c r="AN33" s="45" t="s">
        <v>49</v>
      </c>
      <c r="AO33" s="25" t="s">
        <v>50</v>
      </c>
      <c r="AP33" s="45" t="s">
        <v>46</v>
      </c>
      <c r="AQ33" s="45" t="s">
        <v>47</v>
      </c>
      <c r="AR33" s="45" t="s">
        <v>48</v>
      </c>
      <c r="AS33" s="45" t="s">
        <v>49</v>
      </c>
      <c r="AT33" s="25" t="s">
        <v>50</v>
      </c>
      <c r="AU33" s="45" t="s">
        <v>46</v>
      </c>
      <c r="AV33" s="45" t="s">
        <v>47</v>
      </c>
      <c r="AW33" s="45" t="s">
        <v>48</v>
      </c>
      <c r="AX33" s="45" t="s">
        <v>49</v>
      </c>
      <c r="AY33" s="25" t="s">
        <v>50</v>
      </c>
      <c r="AZ33" s="45" t="s">
        <v>46</v>
      </c>
      <c r="BA33" s="45" t="s">
        <v>47</v>
      </c>
      <c r="BB33" s="45" t="s">
        <v>48</v>
      </c>
      <c r="BC33" s="45" t="s">
        <v>49</v>
      </c>
      <c r="BD33" s="25" t="s">
        <v>50</v>
      </c>
      <c r="BE33" s="45" t="s">
        <v>46</v>
      </c>
      <c r="BF33" s="45" t="s">
        <v>47</v>
      </c>
      <c r="BG33" s="45" t="s">
        <v>48</v>
      </c>
      <c r="BH33" s="45" t="s">
        <v>49</v>
      </c>
      <c r="BI33" s="25" t="s">
        <v>50</v>
      </c>
      <c r="BJ33" s="45" t="s">
        <v>46</v>
      </c>
      <c r="BK33" s="45" t="s">
        <v>47</v>
      </c>
      <c r="BL33" s="45" t="s">
        <v>48</v>
      </c>
      <c r="BM33" s="45" t="s">
        <v>49</v>
      </c>
      <c r="BN33" s="25" t="s">
        <v>50</v>
      </c>
    </row>
    <row r="34" spans="1:66" s="1" customFormat="1" ht="18.75" thickBot="1" x14ac:dyDescent="0.3">
      <c r="A34" s="70" t="s">
        <v>106</v>
      </c>
      <c r="B34" s="176">
        <f t="shared" ref="B34:BD34" si="35">SUM(B35:B37)</f>
        <v>7563</v>
      </c>
      <c r="C34" s="177">
        <f t="shared" si="35"/>
        <v>37835</v>
      </c>
      <c r="D34" s="178">
        <f t="shared" si="35"/>
        <v>144938</v>
      </c>
      <c r="E34" s="177">
        <f t="shared" si="35"/>
        <v>54075</v>
      </c>
      <c r="F34" s="179">
        <f t="shared" si="35"/>
        <v>244411</v>
      </c>
      <c r="G34" s="24">
        <f t="shared" si="35"/>
        <v>168</v>
      </c>
      <c r="H34" s="24">
        <f t="shared" si="35"/>
        <v>3477</v>
      </c>
      <c r="I34" s="24">
        <f t="shared" si="35"/>
        <v>11614</v>
      </c>
      <c r="J34" s="24">
        <f t="shared" si="35"/>
        <v>4758</v>
      </c>
      <c r="K34" s="65">
        <f t="shared" si="35"/>
        <v>20017</v>
      </c>
      <c r="L34" s="27">
        <f t="shared" si="35"/>
        <v>182</v>
      </c>
      <c r="M34" s="27">
        <f t="shared" si="35"/>
        <v>3197</v>
      </c>
      <c r="N34" s="27">
        <f t="shared" si="35"/>
        <v>13741</v>
      </c>
      <c r="O34" s="27">
        <f t="shared" si="35"/>
        <v>3252</v>
      </c>
      <c r="P34" s="65">
        <f t="shared" si="35"/>
        <v>20372</v>
      </c>
      <c r="Q34" s="25">
        <f t="shared" si="35"/>
        <v>184</v>
      </c>
      <c r="R34" s="25">
        <f t="shared" si="35"/>
        <v>3429</v>
      </c>
      <c r="S34" s="25">
        <f t="shared" si="35"/>
        <v>14794</v>
      </c>
      <c r="T34" s="25">
        <f t="shared" si="35"/>
        <v>4207</v>
      </c>
      <c r="U34" s="65">
        <f t="shared" si="35"/>
        <v>22614</v>
      </c>
      <c r="V34" s="25">
        <f t="shared" si="35"/>
        <v>5816</v>
      </c>
      <c r="W34" s="25">
        <f t="shared" si="35"/>
        <v>1735</v>
      </c>
      <c r="X34" s="25">
        <f t="shared" si="35"/>
        <v>8812</v>
      </c>
      <c r="Y34" s="25">
        <f t="shared" si="35"/>
        <v>6374</v>
      </c>
      <c r="Z34" s="65">
        <f t="shared" si="35"/>
        <v>22737</v>
      </c>
      <c r="AA34" s="25">
        <f t="shared" si="35"/>
        <v>141</v>
      </c>
      <c r="AB34" s="25">
        <f t="shared" si="35"/>
        <v>2711</v>
      </c>
      <c r="AC34" s="25">
        <f t="shared" si="35"/>
        <v>12539</v>
      </c>
      <c r="AD34" s="25">
        <f t="shared" si="35"/>
        <v>5746</v>
      </c>
      <c r="AE34" s="65">
        <f t="shared" si="35"/>
        <v>21137</v>
      </c>
      <c r="AF34" s="25">
        <f t="shared" si="35"/>
        <v>145</v>
      </c>
      <c r="AG34" s="25">
        <f t="shared" si="35"/>
        <v>2955</v>
      </c>
      <c r="AH34" s="25">
        <f t="shared" si="35"/>
        <v>13269</v>
      </c>
      <c r="AI34" s="25">
        <f t="shared" si="35"/>
        <v>3669</v>
      </c>
      <c r="AJ34" s="65">
        <f t="shared" si="35"/>
        <v>20038</v>
      </c>
      <c r="AK34" s="25">
        <f t="shared" si="35"/>
        <v>173</v>
      </c>
      <c r="AL34" s="25">
        <f t="shared" si="35"/>
        <v>2865</v>
      </c>
      <c r="AM34" s="25">
        <f t="shared" si="35"/>
        <v>11284</v>
      </c>
      <c r="AN34" s="25">
        <f t="shared" si="35"/>
        <v>5434</v>
      </c>
      <c r="AO34" s="65">
        <f t="shared" si="35"/>
        <v>19756</v>
      </c>
      <c r="AP34" s="25">
        <f t="shared" si="35"/>
        <v>158</v>
      </c>
      <c r="AQ34" s="25">
        <f t="shared" si="35"/>
        <v>3004</v>
      </c>
      <c r="AR34" s="25">
        <f t="shared" si="35"/>
        <v>10889</v>
      </c>
      <c r="AS34" s="25">
        <f t="shared" si="35"/>
        <v>5243</v>
      </c>
      <c r="AT34" s="65">
        <f t="shared" si="35"/>
        <v>19294</v>
      </c>
      <c r="AU34" s="25">
        <f t="shared" si="35"/>
        <v>135</v>
      </c>
      <c r="AV34" s="25">
        <f t="shared" si="35"/>
        <v>3228</v>
      </c>
      <c r="AW34" s="25">
        <f t="shared" si="35"/>
        <v>11131</v>
      </c>
      <c r="AX34" s="25">
        <f t="shared" si="35"/>
        <v>5377</v>
      </c>
      <c r="AY34" s="65">
        <f t="shared" si="35"/>
        <v>19871</v>
      </c>
      <c r="AZ34" s="25">
        <f t="shared" si="35"/>
        <v>154</v>
      </c>
      <c r="BA34" s="25">
        <f t="shared" si="35"/>
        <v>3781</v>
      </c>
      <c r="BB34" s="25">
        <f t="shared" si="35"/>
        <v>11574</v>
      </c>
      <c r="BC34" s="25">
        <f t="shared" si="35"/>
        <v>4507</v>
      </c>
      <c r="BD34" s="65">
        <f t="shared" si="35"/>
        <v>20016</v>
      </c>
      <c r="BE34" s="25">
        <f t="shared" ref="BE34:BI34" si="36">SUM(BE35:BE37)</f>
        <v>146</v>
      </c>
      <c r="BF34" s="25">
        <f t="shared" si="36"/>
        <v>3767</v>
      </c>
      <c r="BG34" s="25">
        <f t="shared" si="36"/>
        <v>12667</v>
      </c>
      <c r="BH34" s="25">
        <f t="shared" si="36"/>
        <v>2719</v>
      </c>
      <c r="BI34" s="65">
        <f t="shared" si="36"/>
        <v>19299</v>
      </c>
      <c r="BJ34" s="25">
        <f t="shared" ref="BJ34:BN34" si="37">SUM(BJ35:BJ37)</f>
        <v>161</v>
      </c>
      <c r="BK34" s="25">
        <f t="shared" si="37"/>
        <v>3686</v>
      </c>
      <c r="BL34" s="25">
        <f t="shared" si="37"/>
        <v>12624</v>
      </c>
      <c r="BM34" s="25">
        <f t="shared" si="37"/>
        <v>2789</v>
      </c>
      <c r="BN34" s="65">
        <f t="shared" si="37"/>
        <v>19260</v>
      </c>
    </row>
    <row r="35" spans="1:66" s="1" customFormat="1" ht="18" customHeight="1" x14ac:dyDescent="0.25">
      <c r="A35" s="180" t="s">
        <v>108</v>
      </c>
      <c r="B35" s="7">
        <f>+B9+B24</f>
        <v>1430</v>
      </c>
      <c r="C35" s="7">
        <f t="shared" ref="C35:E35" si="38">+C9+C24</f>
        <v>15377</v>
      </c>
      <c r="D35" s="7">
        <f t="shared" si="38"/>
        <v>81044</v>
      </c>
      <c r="E35" s="7">
        <f t="shared" si="38"/>
        <v>2259</v>
      </c>
      <c r="F35" s="50">
        <f t="shared" ref="F35:F37" si="39">SUM(B35:E35)</f>
        <v>100110</v>
      </c>
      <c r="G35" s="7">
        <f>+G9+G24</f>
        <v>103</v>
      </c>
      <c r="H35" s="7">
        <f t="shared" ref="H35:J35" si="40">+H9+H24</f>
        <v>1569</v>
      </c>
      <c r="I35" s="7">
        <f t="shared" si="40"/>
        <v>6286</v>
      </c>
      <c r="J35" s="7">
        <f t="shared" si="40"/>
        <v>183</v>
      </c>
      <c r="K35" s="50">
        <f t="shared" ref="K35:K37" si="41">SUM(G35:J35)</f>
        <v>8141</v>
      </c>
      <c r="L35" s="7">
        <f>+L9+L24</f>
        <v>128</v>
      </c>
      <c r="M35" s="7">
        <f t="shared" ref="M35:O35" si="42">+M9+M24</f>
        <v>1081</v>
      </c>
      <c r="N35" s="7">
        <f t="shared" si="42"/>
        <v>6861</v>
      </c>
      <c r="O35" s="7">
        <f t="shared" si="42"/>
        <v>174</v>
      </c>
      <c r="P35" s="50">
        <f t="shared" ref="P35:P37" si="43">SUM(L35:O35)</f>
        <v>8244</v>
      </c>
      <c r="Q35" s="7">
        <f>+Q9+Q24</f>
        <v>114</v>
      </c>
      <c r="R35" s="7">
        <f t="shared" ref="R35:T35" si="44">+R9+R24</f>
        <v>1062</v>
      </c>
      <c r="S35" s="7">
        <f t="shared" si="44"/>
        <v>7201</v>
      </c>
      <c r="T35" s="7">
        <f t="shared" si="44"/>
        <v>259</v>
      </c>
      <c r="U35" s="50">
        <f t="shared" ref="U35:U37" si="45">SUM(Q35:T35)</f>
        <v>8636</v>
      </c>
      <c r="V35" s="7">
        <f>+V9+V24</f>
        <v>142</v>
      </c>
      <c r="W35" s="7">
        <f t="shared" ref="W35:Y35" si="46">+W9+W24</f>
        <v>995</v>
      </c>
      <c r="X35" s="7">
        <f t="shared" si="46"/>
        <v>7412</v>
      </c>
      <c r="Y35" s="7">
        <f t="shared" si="46"/>
        <v>148</v>
      </c>
      <c r="Z35" s="50">
        <f t="shared" ref="Z35:Z37" si="47">SUM(V35:Y35)</f>
        <v>8697</v>
      </c>
      <c r="AA35" s="7">
        <f>+AA9+AA24</f>
        <v>109</v>
      </c>
      <c r="AB35" s="7">
        <f t="shared" ref="AB35:AD35" si="48">+AB9+AB24</f>
        <v>1134</v>
      </c>
      <c r="AC35" s="7">
        <f t="shared" si="48"/>
        <v>7127</v>
      </c>
      <c r="AD35" s="7">
        <f t="shared" si="48"/>
        <v>227</v>
      </c>
      <c r="AE35" s="50">
        <f t="shared" ref="AE35:AE37" si="49">SUM(AA35:AD35)</f>
        <v>8597</v>
      </c>
      <c r="AF35" s="7">
        <f>+AF9+AF24</f>
        <v>118</v>
      </c>
      <c r="AG35" s="7">
        <f t="shared" ref="AG35:AI35" si="50">+AG9+AG24</f>
        <v>1279</v>
      </c>
      <c r="AH35" s="7">
        <f t="shared" si="50"/>
        <v>6664</v>
      </c>
      <c r="AI35" s="7">
        <f t="shared" si="50"/>
        <v>213</v>
      </c>
      <c r="AJ35" s="50">
        <f t="shared" ref="AJ35:AJ37" si="51">SUM(AF35:AI35)</f>
        <v>8274</v>
      </c>
      <c r="AK35" s="7">
        <f>+AK9+AK24</f>
        <v>133</v>
      </c>
      <c r="AL35" s="7">
        <f t="shared" ref="AL35:AN35" si="52">+AL9+AL24</f>
        <v>1338</v>
      </c>
      <c r="AM35" s="7">
        <f t="shared" si="52"/>
        <v>6744</v>
      </c>
      <c r="AN35" s="7">
        <f t="shared" si="52"/>
        <v>170</v>
      </c>
      <c r="AO35" s="50">
        <f t="shared" ref="AO35:AO37" si="53">SUM(AK35:AN35)</f>
        <v>8385</v>
      </c>
      <c r="AP35" s="7">
        <f>+AP9+AP24</f>
        <v>127</v>
      </c>
      <c r="AQ35" s="7">
        <f t="shared" ref="AQ35:AS35" si="54">+AQ9+AQ24</f>
        <v>1124</v>
      </c>
      <c r="AR35" s="7">
        <f t="shared" si="54"/>
        <v>6693</v>
      </c>
      <c r="AS35" s="7">
        <f t="shared" si="54"/>
        <v>169</v>
      </c>
      <c r="AT35" s="50">
        <f t="shared" ref="AT35:AT37" si="55">SUM(AP35:AS35)</f>
        <v>8113</v>
      </c>
      <c r="AU35" s="7">
        <f>+AU9+AU24</f>
        <v>109</v>
      </c>
      <c r="AV35" s="7">
        <f t="shared" ref="AV35:AX35" si="56">+AV9+AV24</f>
        <v>1243</v>
      </c>
      <c r="AW35" s="7">
        <f t="shared" si="56"/>
        <v>6660</v>
      </c>
      <c r="AX35" s="7">
        <f t="shared" si="56"/>
        <v>250</v>
      </c>
      <c r="AY35" s="50">
        <f t="shared" ref="AY35:AY37" si="57">SUM(AU35:AX35)</f>
        <v>8262</v>
      </c>
      <c r="AZ35" s="7">
        <f>+AZ9+AZ24</f>
        <v>109</v>
      </c>
      <c r="BA35" s="7">
        <f t="shared" ref="BA35:BC35" si="58">+BA9+BA24</f>
        <v>1447</v>
      </c>
      <c r="BB35" s="7">
        <f t="shared" si="58"/>
        <v>6648</v>
      </c>
      <c r="BC35" s="7">
        <f t="shared" si="58"/>
        <v>161</v>
      </c>
      <c r="BD35" s="50">
        <f t="shared" ref="BD35:BD37" si="59">SUM(AZ35:BC35)</f>
        <v>8365</v>
      </c>
      <c r="BE35" s="7">
        <f>+BE9+BE24</f>
        <v>119</v>
      </c>
      <c r="BF35" s="7">
        <f t="shared" ref="BF35:BH35" si="60">+BF9+BF24</f>
        <v>1586</v>
      </c>
      <c r="BG35" s="7">
        <f t="shared" si="60"/>
        <v>6421</v>
      </c>
      <c r="BH35" s="7">
        <f t="shared" si="60"/>
        <v>118</v>
      </c>
      <c r="BI35" s="50">
        <f t="shared" ref="BI35:BI37" si="61">SUM(BE35:BH35)</f>
        <v>8244</v>
      </c>
      <c r="BJ35" s="7">
        <f>+BJ9+BJ24</f>
        <v>119</v>
      </c>
      <c r="BK35" s="7">
        <f t="shared" ref="BK35:BM35" si="62">+BK9+BK24</f>
        <v>1519</v>
      </c>
      <c r="BL35" s="7">
        <f t="shared" si="62"/>
        <v>6327</v>
      </c>
      <c r="BM35" s="7">
        <f t="shared" si="62"/>
        <v>187</v>
      </c>
      <c r="BN35" s="50">
        <f t="shared" ref="BN35:BN37" si="63">SUM(BJ35:BM35)</f>
        <v>8152</v>
      </c>
    </row>
    <row r="36" spans="1:66" s="1" customFormat="1" ht="18" customHeight="1" x14ac:dyDescent="0.25">
      <c r="A36" s="180" t="s">
        <v>109</v>
      </c>
      <c r="B36" s="7">
        <f>+B14</f>
        <v>6013</v>
      </c>
      <c r="C36" s="7">
        <f t="shared" ref="C36:E36" si="64">+C14</f>
        <v>22145</v>
      </c>
      <c r="D36" s="7">
        <f t="shared" si="64"/>
        <v>39150</v>
      </c>
      <c r="E36" s="7">
        <f t="shared" si="64"/>
        <v>9360</v>
      </c>
      <c r="F36" s="50">
        <f t="shared" si="39"/>
        <v>76668</v>
      </c>
      <c r="G36" s="7">
        <f>+G14</f>
        <v>50</v>
      </c>
      <c r="H36" s="7">
        <f t="shared" ref="H36:J36" si="65">+H14</f>
        <v>1878</v>
      </c>
      <c r="I36" s="7">
        <f t="shared" si="65"/>
        <v>3413</v>
      </c>
      <c r="J36" s="7">
        <f t="shared" si="65"/>
        <v>839</v>
      </c>
      <c r="K36" s="50">
        <f t="shared" si="41"/>
        <v>6180</v>
      </c>
      <c r="L36" s="7">
        <f>+L14</f>
        <v>42</v>
      </c>
      <c r="M36" s="7">
        <f t="shared" ref="M36:O36" si="66">+M14</f>
        <v>2104</v>
      </c>
      <c r="N36" s="7">
        <f t="shared" si="66"/>
        <v>3334</v>
      </c>
      <c r="O36" s="7">
        <f t="shared" si="66"/>
        <v>709</v>
      </c>
      <c r="P36" s="50">
        <f t="shared" si="43"/>
        <v>6189</v>
      </c>
      <c r="Q36" s="7">
        <f>+Q14</f>
        <v>58</v>
      </c>
      <c r="R36" s="7">
        <f t="shared" ref="R36:T36" si="67">+R14</f>
        <v>2356</v>
      </c>
      <c r="S36" s="7">
        <f t="shared" si="67"/>
        <v>3613</v>
      </c>
      <c r="T36" s="7">
        <f t="shared" si="67"/>
        <v>976</v>
      </c>
      <c r="U36" s="50">
        <f t="shared" si="45"/>
        <v>7003</v>
      </c>
      <c r="V36" s="7">
        <f>+V14</f>
        <v>5663</v>
      </c>
      <c r="W36" s="7">
        <f t="shared" ref="W36:Y36" si="68">+W14</f>
        <v>722</v>
      </c>
      <c r="X36" s="7">
        <f t="shared" si="68"/>
        <v>40</v>
      </c>
      <c r="Y36" s="7">
        <f t="shared" si="68"/>
        <v>869</v>
      </c>
      <c r="Z36" s="50">
        <f t="shared" si="47"/>
        <v>7294</v>
      </c>
      <c r="AA36" s="7">
        <f>+AA14</f>
        <v>24</v>
      </c>
      <c r="AB36" s="7">
        <f t="shared" ref="AB36:AD36" si="69">+AB14</f>
        <v>1500</v>
      </c>
      <c r="AC36" s="7">
        <f t="shared" si="69"/>
        <v>4399</v>
      </c>
      <c r="AD36" s="7">
        <f t="shared" si="69"/>
        <v>745</v>
      </c>
      <c r="AE36" s="50">
        <f t="shared" si="49"/>
        <v>6668</v>
      </c>
      <c r="AF36" s="7">
        <f>+AF14</f>
        <v>18</v>
      </c>
      <c r="AG36" s="7">
        <f t="shared" ref="AG36:AI36" si="70">+AG14</f>
        <v>1659</v>
      </c>
      <c r="AH36" s="7">
        <f t="shared" si="70"/>
        <v>4093</v>
      </c>
      <c r="AI36" s="7">
        <f t="shared" si="70"/>
        <v>731</v>
      </c>
      <c r="AJ36" s="50">
        <f t="shared" si="51"/>
        <v>6501</v>
      </c>
      <c r="AK36" s="7">
        <f>+AK14</f>
        <v>37</v>
      </c>
      <c r="AL36" s="7">
        <f t="shared" ref="AL36:AN36" si="71">+AL14</f>
        <v>1506</v>
      </c>
      <c r="AM36" s="7">
        <f t="shared" si="71"/>
        <v>3796</v>
      </c>
      <c r="AN36" s="7">
        <f t="shared" si="71"/>
        <v>896</v>
      </c>
      <c r="AO36" s="50">
        <f t="shared" si="53"/>
        <v>6235</v>
      </c>
      <c r="AP36" s="7">
        <f>+AP14</f>
        <v>24</v>
      </c>
      <c r="AQ36" s="7">
        <f t="shared" ref="AQ36:AS36" si="72">+AQ14</f>
        <v>1869</v>
      </c>
      <c r="AR36" s="7">
        <f t="shared" si="72"/>
        <v>3314</v>
      </c>
      <c r="AS36" s="7">
        <f t="shared" si="72"/>
        <v>889</v>
      </c>
      <c r="AT36" s="50">
        <f t="shared" si="55"/>
        <v>6096</v>
      </c>
      <c r="AU36" s="7">
        <f>+AU14</f>
        <v>24</v>
      </c>
      <c r="AV36" s="7">
        <f t="shared" ref="AV36:AX36" si="73">+AV14</f>
        <v>1962</v>
      </c>
      <c r="AW36" s="7">
        <f t="shared" si="73"/>
        <v>3616</v>
      </c>
      <c r="AX36" s="7">
        <f t="shared" si="73"/>
        <v>757</v>
      </c>
      <c r="AY36" s="50">
        <f t="shared" si="57"/>
        <v>6359</v>
      </c>
      <c r="AZ36" s="7">
        <f>+AZ14</f>
        <v>29</v>
      </c>
      <c r="BA36" s="7">
        <f t="shared" ref="BA36:BC36" si="74">+BA14</f>
        <v>2308</v>
      </c>
      <c r="BB36" s="7">
        <f t="shared" si="74"/>
        <v>3185</v>
      </c>
      <c r="BC36" s="7">
        <f t="shared" si="74"/>
        <v>619</v>
      </c>
      <c r="BD36" s="50">
        <f t="shared" si="59"/>
        <v>6141</v>
      </c>
      <c r="BE36" s="7">
        <f>+BE14</f>
        <v>17</v>
      </c>
      <c r="BF36" s="7">
        <f t="shared" ref="BF36:BH36" si="75">+BF14</f>
        <v>2149</v>
      </c>
      <c r="BG36" s="7">
        <f t="shared" si="75"/>
        <v>3188</v>
      </c>
      <c r="BH36" s="7">
        <f t="shared" si="75"/>
        <v>649</v>
      </c>
      <c r="BI36" s="50">
        <f t="shared" si="61"/>
        <v>6003</v>
      </c>
      <c r="BJ36" s="7">
        <f>+BJ14</f>
        <v>27</v>
      </c>
      <c r="BK36" s="7">
        <f t="shared" ref="BK36:BM36" si="76">+BK14</f>
        <v>2132</v>
      </c>
      <c r="BL36" s="7">
        <f t="shared" si="76"/>
        <v>3159</v>
      </c>
      <c r="BM36" s="7">
        <f t="shared" si="76"/>
        <v>681</v>
      </c>
      <c r="BN36" s="50">
        <f t="shared" si="63"/>
        <v>5999</v>
      </c>
    </row>
    <row r="37" spans="1:66" ht="18.75" thickBot="1" x14ac:dyDescent="0.3">
      <c r="A37" s="181" t="s">
        <v>113</v>
      </c>
      <c r="B37" s="19">
        <f>+B19</f>
        <v>120</v>
      </c>
      <c r="C37" s="19">
        <f t="shared" ref="C37:E37" si="77">+C19</f>
        <v>313</v>
      </c>
      <c r="D37" s="19">
        <f t="shared" si="77"/>
        <v>24744</v>
      </c>
      <c r="E37" s="19">
        <f t="shared" si="77"/>
        <v>42456</v>
      </c>
      <c r="F37" s="54">
        <f t="shared" si="39"/>
        <v>67633</v>
      </c>
      <c r="G37" s="19">
        <f>+G19</f>
        <v>15</v>
      </c>
      <c r="H37" s="19">
        <f t="shared" ref="H37:J37" si="78">+H19</f>
        <v>30</v>
      </c>
      <c r="I37" s="19">
        <f t="shared" si="78"/>
        <v>1915</v>
      </c>
      <c r="J37" s="19">
        <f t="shared" si="78"/>
        <v>3736</v>
      </c>
      <c r="K37" s="54">
        <f t="shared" si="41"/>
        <v>5696</v>
      </c>
      <c r="L37" s="19">
        <f>+L19</f>
        <v>12</v>
      </c>
      <c r="M37" s="19">
        <f t="shared" ref="M37:O37" si="79">+M19</f>
        <v>12</v>
      </c>
      <c r="N37" s="19">
        <f t="shared" si="79"/>
        <v>3546</v>
      </c>
      <c r="O37" s="19">
        <f t="shared" si="79"/>
        <v>2369</v>
      </c>
      <c r="P37" s="54">
        <f t="shared" si="43"/>
        <v>5939</v>
      </c>
      <c r="Q37" s="19">
        <f>+Q19</f>
        <v>12</v>
      </c>
      <c r="R37" s="19">
        <f t="shared" ref="R37:T37" si="80">+R19</f>
        <v>11</v>
      </c>
      <c r="S37" s="19">
        <f t="shared" si="80"/>
        <v>3980</v>
      </c>
      <c r="T37" s="19">
        <f t="shared" si="80"/>
        <v>2972</v>
      </c>
      <c r="U37" s="54">
        <f t="shared" si="45"/>
        <v>6975</v>
      </c>
      <c r="V37" s="19">
        <f>+V19</f>
        <v>11</v>
      </c>
      <c r="W37" s="19">
        <f t="shared" ref="W37:Y37" si="81">+W19</f>
        <v>18</v>
      </c>
      <c r="X37" s="19">
        <f t="shared" si="81"/>
        <v>1360</v>
      </c>
      <c r="Y37" s="19">
        <f t="shared" si="81"/>
        <v>5357</v>
      </c>
      <c r="Z37" s="52">
        <f t="shared" si="47"/>
        <v>6746</v>
      </c>
      <c r="AA37" s="19">
        <f>+AA19</f>
        <v>8</v>
      </c>
      <c r="AB37" s="19">
        <f t="shared" ref="AB37:AD37" si="82">+AB19</f>
        <v>77</v>
      </c>
      <c r="AC37" s="19">
        <f t="shared" si="82"/>
        <v>1013</v>
      </c>
      <c r="AD37" s="19">
        <f t="shared" si="82"/>
        <v>4774</v>
      </c>
      <c r="AE37" s="52">
        <f t="shared" si="49"/>
        <v>5872</v>
      </c>
      <c r="AF37" s="19">
        <f>+AF19</f>
        <v>9</v>
      </c>
      <c r="AG37" s="19">
        <f t="shared" ref="AG37:AI37" si="83">+AG19</f>
        <v>17</v>
      </c>
      <c r="AH37" s="19">
        <f t="shared" si="83"/>
        <v>2512</v>
      </c>
      <c r="AI37" s="19">
        <f t="shared" si="83"/>
        <v>2725</v>
      </c>
      <c r="AJ37" s="52">
        <f t="shared" si="51"/>
        <v>5263</v>
      </c>
      <c r="AK37" s="19">
        <f>+AK19</f>
        <v>3</v>
      </c>
      <c r="AL37" s="19">
        <f t="shared" ref="AL37:AN37" si="84">+AL19</f>
        <v>21</v>
      </c>
      <c r="AM37" s="19">
        <f t="shared" si="84"/>
        <v>744</v>
      </c>
      <c r="AN37" s="19">
        <f t="shared" si="84"/>
        <v>4368</v>
      </c>
      <c r="AO37" s="52">
        <f t="shared" si="53"/>
        <v>5136</v>
      </c>
      <c r="AP37" s="19">
        <f>+AP19</f>
        <v>7</v>
      </c>
      <c r="AQ37" s="19">
        <f t="shared" ref="AQ37:AS37" si="85">+AQ19</f>
        <v>11</v>
      </c>
      <c r="AR37" s="19">
        <f t="shared" si="85"/>
        <v>882</v>
      </c>
      <c r="AS37" s="19">
        <f t="shared" si="85"/>
        <v>4185</v>
      </c>
      <c r="AT37" s="54">
        <f t="shared" si="55"/>
        <v>5085</v>
      </c>
      <c r="AU37" s="19">
        <f>+AU19</f>
        <v>2</v>
      </c>
      <c r="AV37" s="19">
        <f t="shared" ref="AV37:AX37" si="86">+AV19</f>
        <v>23</v>
      </c>
      <c r="AW37" s="19">
        <f t="shared" si="86"/>
        <v>855</v>
      </c>
      <c r="AX37" s="19">
        <f t="shared" si="86"/>
        <v>4370</v>
      </c>
      <c r="AY37" s="54">
        <f t="shared" si="57"/>
        <v>5250</v>
      </c>
      <c r="AZ37" s="19">
        <f>+AZ19</f>
        <v>16</v>
      </c>
      <c r="BA37" s="19">
        <f t="shared" ref="BA37:BC37" si="87">+BA19</f>
        <v>26</v>
      </c>
      <c r="BB37" s="19">
        <f t="shared" si="87"/>
        <v>1741</v>
      </c>
      <c r="BC37" s="19">
        <f t="shared" si="87"/>
        <v>3727</v>
      </c>
      <c r="BD37" s="54">
        <f t="shared" si="59"/>
        <v>5510</v>
      </c>
      <c r="BE37" s="19">
        <f>+BE19</f>
        <v>10</v>
      </c>
      <c r="BF37" s="19">
        <f t="shared" ref="BF37:BH37" si="88">+BF19</f>
        <v>32</v>
      </c>
      <c r="BG37" s="19">
        <f t="shared" si="88"/>
        <v>3058</v>
      </c>
      <c r="BH37" s="19">
        <f t="shared" si="88"/>
        <v>1952</v>
      </c>
      <c r="BI37" s="54">
        <f t="shared" si="61"/>
        <v>5052</v>
      </c>
      <c r="BJ37" s="19">
        <f>+BJ19</f>
        <v>15</v>
      </c>
      <c r="BK37" s="19">
        <f t="shared" ref="BK37:BM37" si="89">+BK19</f>
        <v>35</v>
      </c>
      <c r="BL37" s="19">
        <f t="shared" si="89"/>
        <v>3138</v>
      </c>
      <c r="BM37" s="19">
        <f t="shared" si="89"/>
        <v>1921</v>
      </c>
      <c r="BN37" s="54">
        <f t="shared" si="63"/>
        <v>5109</v>
      </c>
    </row>
    <row r="38" spans="1:66" ht="24" customHeight="1" x14ac:dyDescent="0.25">
      <c r="A38" s="170" t="s">
        <v>114</v>
      </c>
    </row>
    <row r="39" spans="1:66" ht="15.75" thickBot="1" x14ac:dyDescent="0.3"/>
    <row r="40" spans="1:66" s="1" customFormat="1" ht="16.5" thickBot="1" x14ac:dyDescent="0.3">
      <c r="A40" s="70" t="s">
        <v>28</v>
      </c>
      <c r="B40" s="238" t="s">
        <v>1</v>
      </c>
      <c r="C40" s="239"/>
      <c r="D40" s="239"/>
      <c r="E40" s="239"/>
      <c r="F40" s="240"/>
      <c r="G40" s="234" t="s">
        <v>33</v>
      </c>
      <c r="H40" s="234"/>
      <c r="I40" s="234"/>
      <c r="J40" s="234"/>
      <c r="K40" s="234"/>
      <c r="L40" s="235" t="s">
        <v>34</v>
      </c>
      <c r="M40" s="234"/>
      <c r="N40" s="234"/>
      <c r="O40" s="234"/>
      <c r="P40" s="234"/>
      <c r="Q40" s="235" t="s">
        <v>35</v>
      </c>
      <c r="R40" s="234"/>
      <c r="S40" s="234"/>
      <c r="T40" s="234"/>
      <c r="U40" s="236"/>
      <c r="V40" s="234" t="s">
        <v>36</v>
      </c>
      <c r="W40" s="234"/>
      <c r="X40" s="234"/>
      <c r="Y40" s="234"/>
      <c r="Z40" s="234"/>
      <c r="AA40" s="235" t="s">
        <v>37</v>
      </c>
      <c r="AB40" s="234"/>
      <c r="AC40" s="234"/>
      <c r="AD40" s="234"/>
      <c r="AE40" s="234"/>
      <c r="AF40" s="235" t="s">
        <v>38</v>
      </c>
      <c r="AG40" s="234"/>
      <c r="AH40" s="234"/>
      <c r="AI40" s="234"/>
      <c r="AJ40" s="236"/>
      <c r="AK40" s="234" t="s">
        <v>39</v>
      </c>
      <c r="AL40" s="234"/>
      <c r="AM40" s="234"/>
      <c r="AN40" s="234"/>
      <c r="AO40" s="234"/>
      <c r="AP40" s="235" t="s">
        <v>40</v>
      </c>
      <c r="AQ40" s="234"/>
      <c r="AR40" s="234"/>
      <c r="AS40" s="234"/>
      <c r="AT40" s="234"/>
      <c r="AU40" s="235" t="s">
        <v>41</v>
      </c>
      <c r="AV40" s="234"/>
      <c r="AW40" s="234"/>
      <c r="AX40" s="234"/>
      <c r="AY40" s="236"/>
      <c r="AZ40" s="234" t="s">
        <v>42</v>
      </c>
      <c r="BA40" s="234"/>
      <c r="BB40" s="234"/>
      <c r="BC40" s="234"/>
      <c r="BD40" s="234"/>
      <c r="BE40" s="234" t="s">
        <v>43</v>
      </c>
      <c r="BF40" s="234"/>
      <c r="BG40" s="234"/>
      <c r="BH40" s="234"/>
      <c r="BI40" s="234"/>
      <c r="BJ40" s="235" t="s">
        <v>44</v>
      </c>
      <c r="BK40" s="234"/>
      <c r="BL40" s="234"/>
      <c r="BM40" s="234"/>
      <c r="BN40" s="236"/>
    </row>
    <row r="41" spans="1:66" s="1" customFormat="1" ht="22.5" customHeight="1" thickBot="1" x14ac:dyDescent="0.3">
      <c r="A41" s="70" t="s">
        <v>1</v>
      </c>
      <c r="B41" s="172" t="s">
        <v>46</v>
      </c>
      <c r="C41" s="173" t="s">
        <v>47</v>
      </c>
      <c r="D41" s="174" t="s">
        <v>48</v>
      </c>
      <c r="E41" s="173" t="s">
        <v>49</v>
      </c>
      <c r="F41" s="175" t="s">
        <v>50</v>
      </c>
      <c r="G41" s="45" t="s">
        <v>46</v>
      </c>
      <c r="H41" s="45" t="s">
        <v>47</v>
      </c>
      <c r="I41" s="45" t="s">
        <v>48</v>
      </c>
      <c r="J41" s="45" t="s">
        <v>49</v>
      </c>
      <c r="K41" s="56" t="s">
        <v>50</v>
      </c>
      <c r="L41" s="45" t="s">
        <v>46</v>
      </c>
      <c r="M41" s="45" t="s">
        <v>47</v>
      </c>
      <c r="N41" s="45" t="s">
        <v>48</v>
      </c>
      <c r="O41" s="45" t="s">
        <v>49</v>
      </c>
      <c r="P41" s="25" t="s">
        <v>50</v>
      </c>
      <c r="Q41" s="45" t="s">
        <v>46</v>
      </c>
      <c r="R41" s="45" t="s">
        <v>47</v>
      </c>
      <c r="S41" s="45" t="s">
        <v>48</v>
      </c>
      <c r="T41" s="45" t="s">
        <v>49</v>
      </c>
      <c r="U41" s="25" t="s">
        <v>50</v>
      </c>
      <c r="V41" s="45" t="s">
        <v>46</v>
      </c>
      <c r="W41" s="45" t="s">
        <v>47</v>
      </c>
      <c r="X41" s="45" t="s">
        <v>48</v>
      </c>
      <c r="Y41" s="45" t="s">
        <v>49</v>
      </c>
      <c r="Z41" s="25" t="s">
        <v>50</v>
      </c>
      <c r="AA41" s="45" t="s">
        <v>46</v>
      </c>
      <c r="AB41" s="45" t="s">
        <v>47</v>
      </c>
      <c r="AC41" s="45" t="s">
        <v>48</v>
      </c>
      <c r="AD41" s="45" t="s">
        <v>49</v>
      </c>
      <c r="AE41" s="25" t="s">
        <v>50</v>
      </c>
      <c r="AF41" s="45" t="s">
        <v>46</v>
      </c>
      <c r="AG41" s="45" t="s">
        <v>47</v>
      </c>
      <c r="AH41" s="45" t="s">
        <v>48</v>
      </c>
      <c r="AI41" s="45" t="s">
        <v>49</v>
      </c>
      <c r="AJ41" s="25" t="s">
        <v>50</v>
      </c>
      <c r="AK41" s="45" t="s">
        <v>46</v>
      </c>
      <c r="AL41" s="45" t="s">
        <v>47</v>
      </c>
      <c r="AM41" s="45" t="s">
        <v>48</v>
      </c>
      <c r="AN41" s="45" t="s">
        <v>49</v>
      </c>
      <c r="AO41" s="25" t="s">
        <v>50</v>
      </c>
      <c r="AP41" s="45" t="s">
        <v>46</v>
      </c>
      <c r="AQ41" s="45" t="s">
        <v>47</v>
      </c>
      <c r="AR41" s="45" t="s">
        <v>48</v>
      </c>
      <c r="AS41" s="45" t="s">
        <v>49</v>
      </c>
      <c r="AT41" s="25" t="s">
        <v>50</v>
      </c>
      <c r="AU41" s="45" t="s">
        <v>46</v>
      </c>
      <c r="AV41" s="45" t="s">
        <v>47</v>
      </c>
      <c r="AW41" s="45" t="s">
        <v>48</v>
      </c>
      <c r="AX41" s="45" t="s">
        <v>49</v>
      </c>
      <c r="AY41" s="25" t="s">
        <v>50</v>
      </c>
      <c r="AZ41" s="45" t="s">
        <v>46</v>
      </c>
      <c r="BA41" s="45" t="s">
        <v>47</v>
      </c>
      <c r="BB41" s="45" t="s">
        <v>48</v>
      </c>
      <c r="BC41" s="45" t="s">
        <v>49</v>
      </c>
      <c r="BD41" s="25" t="s">
        <v>50</v>
      </c>
      <c r="BE41" s="45" t="s">
        <v>46</v>
      </c>
      <c r="BF41" s="45" t="s">
        <v>47</v>
      </c>
      <c r="BG41" s="45" t="s">
        <v>48</v>
      </c>
      <c r="BH41" s="45" t="s">
        <v>49</v>
      </c>
      <c r="BI41" s="25" t="s">
        <v>50</v>
      </c>
      <c r="BJ41" s="45" t="s">
        <v>46</v>
      </c>
      <c r="BK41" s="45" t="s">
        <v>47</v>
      </c>
      <c r="BL41" s="45" t="s">
        <v>48</v>
      </c>
      <c r="BM41" s="45" t="s">
        <v>49</v>
      </c>
      <c r="BN41" s="25" t="s">
        <v>50</v>
      </c>
    </row>
    <row r="42" spans="1:66" s="1" customFormat="1" ht="18.75" thickBot="1" x14ac:dyDescent="0.3">
      <c r="A42" s="70" t="s">
        <v>129</v>
      </c>
      <c r="B42" s="176">
        <f t="shared" ref="B42:BM42" si="90">SUM(B43:B46)</f>
        <v>7563</v>
      </c>
      <c r="C42" s="177">
        <f t="shared" si="90"/>
        <v>37835</v>
      </c>
      <c r="D42" s="178">
        <f t="shared" si="90"/>
        <v>144938</v>
      </c>
      <c r="E42" s="177">
        <f t="shared" si="90"/>
        <v>54075</v>
      </c>
      <c r="F42" s="179">
        <f t="shared" si="90"/>
        <v>244411</v>
      </c>
      <c r="G42" s="24">
        <f t="shared" si="90"/>
        <v>168</v>
      </c>
      <c r="H42" s="24">
        <f t="shared" si="90"/>
        <v>3477</v>
      </c>
      <c r="I42" s="24">
        <f t="shared" si="90"/>
        <v>11614</v>
      </c>
      <c r="J42" s="24">
        <f t="shared" si="90"/>
        <v>4758</v>
      </c>
      <c r="K42" s="65">
        <f t="shared" si="90"/>
        <v>20017</v>
      </c>
      <c r="L42" s="27">
        <f t="shared" si="90"/>
        <v>182</v>
      </c>
      <c r="M42" s="27">
        <f t="shared" si="90"/>
        <v>3197</v>
      </c>
      <c r="N42" s="27">
        <f t="shared" si="90"/>
        <v>13741</v>
      </c>
      <c r="O42" s="27">
        <f t="shared" si="90"/>
        <v>3252</v>
      </c>
      <c r="P42" s="65">
        <f t="shared" si="90"/>
        <v>20372</v>
      </c>
      <c r="Q42" s="25">
        <f t="shared" si="90"/>
        <v>184</v>
      </c>
      <c r="R42" s="25">
        <f t="shared" si="90"/>
        <v>3429</v>
      </c>
      <c r="S42" s="25">
        <f t="shared" si="90"/>
        <v>14794</v>
      </c>
      <c r="T42" s="25">
        <f t="shared" si="90"/>
        <v>4207</v>
      </c>
      <c r="U42" s="65">
        <f t="shared" si="90"/>
        <v>22614</v>
      </c>
      <c r="V42" s="25">
        <f t="shared" si="90"/>
        <v>5816</v>
      </c>
      <c r="W42" s="25">
        <f t="shared" si="90"/>
        <v>1735</v>
      </c>
      <c r="X42" s="25">
        <f t="shared" si="90"/>
        <v>8812</v>
      </c>
      <c r="Y42" s="25">
        <f t="shared" si="90"/>
        <v>6374</v>
      </c>
      <c r="Z42" s="65">
        <f t="shared" si="90"/>
        <v>22737</v>
      </c>
      <c r="AA42" s="25">
        <f t="shared" si="90"/>
        <v>141</v>
      </c>
      <c r="AB42" s="25">
        <f t="shared" si="90"/>
        <v>2711</v>
      </c>
      <c r="AC42" s="25">
        <f t="shared" si="90"/>
        <v>12539</v>
      </c>
      <c r="AD42" s="25">
        <f t="shared" si="90"/>
        <v>5746</v>
      </c>
      <c r="AE42" s="65">
        <f t="shared" si="90"/>
        <v>21137</v>
      </c>
      <c r="AF42" s="25">
        <f t="shared" si="90"/>
        <v>145</v>
      </c>
      <c r="AG42" s="25">
        <f t="shared" si="90"/>
        <v>2955</v>
      </c>
      <c r="AH42" s="25">
        <f t="shared" si="90"/>
        <v>13269</v>
      </c>
      <c r="AI42" s="25">
        <f t="shared" si="90"/>
        <v>3669</v>
      </c>
      <c r="AJ42" s="65">
        <f t="shared" si="90"/>
        <v>20038</v>
      </c>
      <c r="AK42" s="25">
        <f t="shared" si="90"/>
        <v>173</v>
      </c>
      <c r="AL42" s="25">
        <f t="shared" si="90"/>
        <v>2865</v>
      </c>
      <c r="AM42" s="25">
        <f t="shared" si="90"/>
        <v>11284</v>
      </c>
      <c r="AN42" s="25">
        <f t="shared" si="90"/>
        <v>5434</v>
      </c>
      <c r="AO42" s="65">
        <f t="shared" si="90"/>
        <v>19756</v>
      </c>
      <c r="AP42" s="25">
        <f t="shared" si="90"/>
        <v>158</v>
      </c>
      <c r="AQ42" s="25">
        <f t="shared" si="90"/>
        <v>3004</v>
      </c>
      <c r="AR42" s="25">
        <f t="shared" si="90"/>
        <v>10889</v>
      </c>
      <c r="AS42" s="25">
        <f t="shared" si="90"/>
        <v>5243</v>
      </c>
      <c r="AT42" s="65">
        <f t="shared" si="90"/>
        <v>19294</v>
      </c>
      <c r="AU42" s="25">
        <f t="shared" si="90"/>
        <v>135</v>
      </c>
      <c r="AV42" s="25">
        <f t="shared" si="90"/>
        <v>3228</v>
      </c>
      <c r="AW42" s="25">
        <f t="shared" si="90"/>
        <v>11131</v>
      </c>
      <c r="AX42" s="25">
        <f t="shared" si="90"/>
        <v>5377</v>
      </c>
      <c r="AY42" s="65">
        <f t="shared" si="90"/>
        <v>19871</v>
      </c>
      <c r="AZ42" s="25">
        <f t="shared" si="90"/>
        <v>154</v>
      </c>
      <c r="BA42" s="25">
        <f t="shared" si="90"/>
        <v>3781</v>
      </c>
      <c r="BB42" s="25">
        <f t="shared" si="90"/>
        <v>11574</v>
      </c>
      <c r="BC42" s="25">
        <f t="shared" si="90"/>
        <v>4507</v>
      </c>
      <c r="BD42" s="65">
        <f t="shared" si="90"/>
        <v>20016</v>
      </c>
      <c r="BE42" s="25">
        <f t="shared" si="90"/>
        <v>146</v>
      </c>
      <c r="BF42" s="25">
        <f t="shared" si="90"/>
        <v>3767</v>
      </c>
      <c r="BG42" s="25">
        <f t="shared" si="90"/>
        <v>12667</v>
      </c>
      <c r="BH42" s="25">
        <f t="shared" si="90"/>
        <v>2719</v>
      </c>
      <c r="BI42" s="65">
        <f t="shared" si="90"/>
        <v>19299</v>
      </c>
      <c r="BJ42" s="25">
        <f t="shared" si="90"/>
        <v>161</v>
      </c>
      <c r="BK42" s="25">
        <f t="shared" si="90"/>
        <v>3686</v>
      </c>
      <c r="BL42" s="25">
        <f t="shared" si="90"/>
        <v>12624</v>
      </c>
      <c r="BM42" s="25">
        <f t="shared" si="90"/>
        <v>2789</v>
      </c>
      <c r="BN42" s="65">
        <f t="shared" ref="BN42" si="91">SUM(BN43:BN46)</f>
        <v>19260</v>
      </c>
    </row>
    <row r="43" spans="1:66" s="1" customFormat="1" ht="18" customHeight="1" x14ac:dyDescent="0.3">
      <c r="A43" s="155" t="s">
        <v>30</v>
      </c>
      <c r="B43" s="7">
        <f>+B10+B15+B20+B25</f>
        <v>4809</v>
      </c>
      <c r="C43" s="7">
        <f t="shared" ref="C43:E43" si="92">+C10+C15+C20+C25</f>
        <v>19339</v>
      </c>
      <c r="D43" s="7">
        <f t="shared" si="92"/>
        <v>74962</v>
      </c>
      <c r="E43" s="7">
        <f t="shared" si="92"/>
        <v>33367</v>
      </c>
      <c r="F43" s="48">
        <f t="shared" ref="F43:F46" si="93">SUM(B43:E43)</f>
        <v>132477</v>
      </c>
      <c r="G43" s="7">
        <f>+G10+G15+G20+G25</f>
        <v>121</v>
      </c>
      <c r="H43" s="7">
        <f t="shared" ref="H43:J43" si="94">+H10+H15+H20+H25</f>
        <v>1604</v>
      </c>
      <c r="I43" s="7">
        <f t="shared" si="94"/>
        <v>6124</v>
      </c>
      <c r="J43" s="7">
        <f t="shared" si="94"/>
        <v>3081</v>
      </c>
      <c r="K43" s="48">
        <f t="shared" ref="K43:K46" si="95">SUM(G43:J43)</f>
        <v>10930</v>
      </c>
      <c r="L43" s="7">
        <f>+L10+L15+L20+L25</f>
        <v>114</v>
      </c>
      <c r="M43" s="7">
        <f t="shared" ref="M43:O43" si="96">+M10+M15+M20+M25</f>
        <v>1742</v>
      </c>
      <c r="N43" s="7">
        <f t="shared" si="96"/>
        <v>7408</v>
      </c>
      <c r="O43" s="7">
        <f t="shared" si="96"/>
        <v>2026</v>
      </c>
      <c r="P43" s="50">
        <f t="shared" ref="P43:P46" si="97">SUM(L43:O43)</f>
        <v>11290</v>
      </c>
      <c r="Q43" s="7">
        <f>+Q10+Q15+Q20+Q25</f>
        <v>123</v>
      </c>
      <c r="R43" s="7">
        <f t="shared" ref="R43:T43" si="98">+R10+R15+R20+R25</f>
        <v>1834</v>
      </c>
      <c r="S43" s="7">
        <f t="shared" si="98"/>
        <v>8224</v>
      </c>
      <c r="T43" s="7">
        <f t="shared" si="98"/>
        <v>2756</v>
      </c>
      <c r="U43" s="50">
        <f t="shared" ref="U43:U46" si="99">SUM(Q43:T43)</f>
        <v>12937</v>
      </c>
      <c r="V43" s="7">
        <f>+V10+V15+V20+V25</f>
        <v>3625</v>
      </c>
      <c r="W43" s="7">
        <f t="shared" ref="W43:Y43" si="100">+W10+W15+W20+W25</f>
        <v>1000</v>
      </c>
      <c r="X43" s="7">
        <f t="shared" si="100"/>
        <v>4591</v>
      </c>
      <c r="Y43" s="7">
        <f t="shared" si="100"/>
        <v>3649</v>
      </c>
      <c r="Z43" s="50">
        <f t="shared" ref="Z43:Z46" si="101">SUM(V43:Y43)</f>
        <v>12865</v>
      </c>
      <c r="AA43" s="7">
        <f>+AA10+AA15+AA20+AA25</f>
        <v>106</v>
      </c>
      <c r="AB43" s="7">
        <f t="shared" ref="AB43:AD43" si="102">+AB10+AB15+AB20+AB25</f>
        <v>1480</v>
      </c>
      <c r="AC43" s="7">
        <f t="shared" si="102"/>
        <v>6327</v>
      </c>
      <c r="AD43" s="7">
        <f t="shared" si="102"/>
        <v>3648</v>
      </c>
      <c r="AE43" s="50">
        <f t="shared" ref="AE43:AE46" si="103">SUM(AA43:AD43)</f>
        <v>11561</v>
      </c>
      <c r="AF43" s="7">
        <f>+AF10+AF15+AF20+AF25</f>
        <v>105</v>
      </c>
      <c r="AG43" s="7">
        <f t="shared" ref="AG43:AI43" si="104">+AG10+AG15+AG20+AG25</f>
        <v>1458</v>
      </c>
      <c r="AH43" s="7">
        <f t="shared" si="104"/>
        <v>6755</v>
      </c>
      <c r="AI43" s="7">
        <f t="shared" si="104"/>
        <v>2221</v>
      </c>
      <c r="AJ43" s="50">
        <f t="shared" ref="AJ43:AJ46" si="105">SUM(AF43:AI43)</f>
        <v>10539</v>
      </c>
      <c r="AK43" s="7">
        <f>+AK10+AK15+AK20+AK25</f>
        <v>114</v>
      </c>
      <c r="AL43" s="7">
        <f t="shared" ref="AL43:AN43" si="106">+AL10+AL15+AL20+AL25</f>
        <v>1540</v>
      </c>
      <c r="AM43" s="7">
        <f t="shared" si="106"/>
        <v>5505</v>
      </c>
      <c r="AN43" s="7">
        <f t="shared" si="106"/>
        <v>3007</v>
      </c>
      <c r="AO43" s="50">
        <f t="shared" ref="AO43:AO46" si="107">SUM(AK43:AN43)</f>
        <v>10166</v>
      </c>
      <c r="AP43" s="7">
        <f>+AP10+AP15+AP20+AP25</f>
        <v>104</v>
      </c>
      <c r="AQ43" s="7">
        <f t="shared" ref="AQ43:AS43" si="108">+AQ10+AQ15+AQ20+AQ25</f>
        <v>1615</v>
      </c>
      <c r="AR43" s="7">
        <f t="shared" si="108"/>
        <v>5609</v>
      </c>
      <c r="AS43" s="7">
        <f t="shared" si="108"/>
        <v>3166</v>
      </c>
      <c r="AT43" s="50">
        <f t="shared" ref="AT43:AT46" si="109">SUM(AP43:AS43)</f>
        <v>10494</v>
      </c>
      <c r="AU43" s="7">
        <f>+AU10+AU15+AU20+AU25</f>
        <v>92</v>
      </c>
      <c r="AV43" s="7">
        <f t="shared" ref="AV43:AX43" si="110">+AV10+AV15+AV20+AV25</f>
        <v>1708</v>
      </c>
      <c r="AW43" s="7">
        <f t="shared" si="110"/>
        <v>5525</v>
      </c>
      <c r="AX43" s="7">
        <f t="shared" si="110"/>
        <v>3356</v>
      </c>
      <c r="AY43" s="50">
        <f t="shared" ref="AY43:AY46" si="111">SUM(AU43:AX43)</f>
        <v>10681</v>
      </c>
      <c r="AZ43" s="7">
        <f>+AZ10+AZ15+AZ20+AZ25</f>
        <v>107</v>
      </c>
      <c r="BA43" s="7">
        <f t="shared" ref="BA43:BC43" si="112">+BA10+BA15+BA20+BA25</f>
        <v>1820</v>
      </c>
      <c r="BB43" s="7">
        <f t="shared" si="112"/>
        <v>5796</v>
      </c>
      <c r="BC43" s="7">
        <f t="shared" si="112"/>
        <v>2830</v>
      </c>
      <c r="BD43" s="50">
        <f t="shared" ref="BD43:BD46" si="113">SUM(AZ43:BC43)</f>
        <v>10553</v>
      </c>
      <c r="BE43" s="7">
        <f>+BE10+BE15+BE20+BE25</f>
        <v>97</v>
      </c>
      <c r="BF43" s="7">
        <f t="shared" ref="BF43:BH43" si="114">+BF10+BF15+BF20+BF25</f>
        <v>1770</v>
      </c>
      <c r="BG43" s="7">
        <f t="shared" si="114"/>
        <v>6525</v>
      </c>
      <c r="BH43" s="7">
        <f t="shared" si="114"/>
        <v>1758</v>
      </c>
      <c r="BI43" s="50">
        <f t="shared" ref="BI43:BI46" si="115">SUM(BE43:BH43)</f>
        <v>10150</v>
      </c>
      <c r="BJ43" s="7">
        <f>+BJ10+BJ15+BJ20+BJ25</f>
        <v>101</v>
      </c>
      <c r="BK43" s="7">
        <f t="shared" ref="BK43:BM43" si="116">+BK10+BK15+BK20+BK25</f>
        <v>1768</v>
      </c>
      <c r="BL43" s="7">
        <f t="shared" si="116"/>
        <v>6573</v>
      </c>
      <c r="BM43" s="7">
        <f t="shared" si="116"/>
        <v>1869</v>
      </c>
      <c r="BN43" s="50">
        <f t="shared" ref="BN43:BN46" si="117">SUM(BJ43:BM43)</f>
        <v>10311</v>
      </c>
    </row>
    <row r="44" spans="1:66" s="1" customFormat="1" ht="18" customHeight="1" x14ac:dyDescent="0.3">
      <c r="A44" s="158" t="s">
        <v>20</v>
      </c>
      <c r="B44" s="7">
        <f t="shared" ref="B44:E44" si="118">+B11+B16+B21+B26</f>
        <v>955</v>
      </c>
      <c r="C44" s="7">
        <f t="shared" si="118"/>
        <v>5518</v>
      </c>
      <c r="D44" s="7">
        <f t="shared" si="118"/>
        <v>22703</v>
      </c>
      <c r="E44" s="7">
        <f t="shared" si="118"/>
        <v>7788</v>
      </c>
      <c r="F44" s="50">
        <f t="shared" si="93"/>
        <v>36964</v>
      </c>
      <c r="G44" s="7">
        <f t="shared" ref="G44:J44" si="119">+G11+G16+G21+G26</f>
        <v>12</v>
      </c>
      <c r="H44" s="7">
        <f t="shared" si="119"/>
        <v>524</v>
      </c>
      <c r="I44" s="7">
        <f t="shared" si="119"/>
        <v>2212</v>
      </c>
      <c r="J44" s="7">
        <f t="shared" si="119"/>
        <v>598</v>
      </c>
      <c r="K44" s="50">
        <f t="shared" si="95"/>
        <v>3346</v>
      </c>
      <c r="L44" s="7">
        <f t="shared" ref="L44:O44" si="120">+L11+L16+L21+L26</f>
        <v>33</v>
      </c>
      <c r="M44" s="7">
        <f t="shared" si="120"/>
        <v>511</v>
      </c>
      <c r="N44" s="7">
        <f t="shared" si="120"/>
        <v>1994</v>
      </c>
      <c r="O44" s="7">
        <f t="shared" si="120"/>
        <v>583</v>
      </c>
      <c r="P44" s="50">
        <f t="shared" si="97"/>
        <v>3121</v>
      </c>
      <c r="Q44" s="7">
        <f t="shared" ref="Q44:T44" si="121">+Q11+Q16+Q21+Q26</f>
        <v>16</v>
      </c>
      <c r="R44" s="7">
        <f t="shared" si="121"/>
        <v>492</v>
      </c>
      <c r="S44" s="7">
        <f t="shared" si="121"/>
        <v>2126</v>
      </c>
      <c r="T44" s="7">
        <f t="shared" si="121"/>
        <v>711</v>
      </c>
      <c r="U44" s="50">
        <f t="shared" si="99"/>
        <v>3345</v>
      </c>
      <c r="V44" s="7">
        <f t="shared" ref="V44:Y44" si="122">+V11+V16+V21+V26</f>
        <v>793</v>
      </c>
      <c r="W44" s="7">
        <f t="shared" si="122"/>
        <v>327</v>
      </c>
      <c r="X44" s="7">
        <f t="shared" si="122"/>
        <v>1194</v>
      </c>
      <c r="Y44" s="7">
        <f t="shared" si="122"/>
        <v>764</v>
      </c>
      <c r="Z44" s="50">
        <f t="shared" si="101"/>
        <v>3078</v>
      </c>
      <c r="AA44" s="7">
        <f t="shared" ref="AA44:AD44" si="123">+AA11+AA16+AA21+AA26</f>
        <v>11</v>
      </c>
      <c r="AB44" s="7">
        <f t="shared" si="123"/>
        <v>310</v>
      </c>
      <c r="AC44" s="7">
        <f t="shared" si="123"/>
        <v>1950</v>
      </c>
      <c r="AD44" s="7">
        <f t="shared" si="123"/>
        <v>757</v>
      </c>
      <c r="AE44" s="50">
        <f t="shared" si="103"/>
        <v>3028</v>
      </c>
      <c r="AF44" s="7">
        <f t="shared" ref="AF44:AI44" si="124">+AF11+AF16+AF21+AF26</f>
        <v>14</v>
      </c>
      <c r="AG44" s="7">
        <f t="shared" si="124"/>
        <v>346</v>
      </c>
      <c r="AH44" s="7">
        <f t="shared" si="124"/>
        <v>2192</v>
      </c>
      <c r="AI44" s="7">
        <f t="shared" si="124"/>
        <v>503</v>
      </c>
      <c r="AJ44" s="50">
        <f t="shared" si="105"/>
        <v>3055</v>
      </c>
      <c r="AK44" s="7">
        <f t="shared" ref="AK44:AN44" si="125">+AK11+AK16+AK21+AK26</f>
        <v>6</v>
      </c>
      <c r="AL44" s="7">
        <f t="shared" si="125"/>
        <v>373</v>
      </c>
      <c r="AM44" s="7">
        <f t="shared" si="125"/>
        <v>1671</v>
      </c>
      <c r="AN44" s="7">
        <f t="shared" si="125"/>
        <v>819</v>
      </c>
      <c r="AO44" s="50">
        <f t="shared" si="107"/>
        <v>2869</v>
      </c>
      <c r="AP44" s="7">
        <f t="shared" ref="AP44:AS44" si="126">+AP11+AP16+AP21+AP26</f>
        <v>6</v>
      </c>
      <c r="AQ44" s="7">
        <f t="shared" si="126"/>
        <v>452</v>
      </c>
      <c r="AR44" s="7">
        <f t="shared" si="126"/>
        <v>1652</v>
      </c>
      <c r="AS44" s="7">
        <f t="shared" si="126"/>
        <v>765</v>
      </c>
      <c r="AT44" s="50">
        <f t="shared" si="109"/>
        <v>2875</v>
      </c>
      <c r="AU44" s="7">
        <f t="shared" ref="AU44:AX44" si="127">+AU11+AU16+AU21+AU26</f>
        <v>11</v>
      </c>
      <c r="AV44" s="7">
        <f t="shared" si="127"/>
        <v>476</v>
      </c>
      <c r="AW44" s="7">
        <f t="shared" si="127"/>
        <v>1884</v>
      </c>
      <c r="AX44" s="7">
        <f t="shared" si="127"/>
        <v>771</v>
      </c>
      <c r="AY44" s="50">
        <f t="shared" si="111"/>
        <v>3142</v>
      </c>
      <c r="AZ44" s="7">
        <f t="shared" ref="AZ44:BC44" si="128">+AZ11+AZ16+AZ21+AZ26</f>
        <v>14</v>
      </c>
      <c r="BA44" s="7">
        <f t="shared" si="128"/>
        <v>519</v>
      </c>
      <c r="BB44" s="7">
        <f t="shared" si="128"/>
        <v>1844</v>
      </c>
      <c r="BC44" s="7">
        <f t="shared" si="128"/>
        <v>650</v>
      </c>
      <c r="BD44" s="50">
        <f t="shared" si="113"/>
        <v>3027</v>
      </c>
      <c r="BE44" s="7">
        <f t="shared" ref="BE44:BH44" si="129">+BE11+BE16+BE21+BE26</f>
        <v>17</v>
      </c>
      <c r="BF44" s="7">
        <f t="shared" si="129"/>
        <v>555</v>
      </c>
      <c r="BG44" s="7">
        <f t="shared" si="129"/>
        <v>1906</v>
      </c>
      <c r="BH44" s="7">
        <f t="shared" si="129"/>
        <v>406</v>
      </c>
      <c r="BI44" s="50">
        <f t="shared" si="115"/>
        <v>2884</v>
      </c>
      <c r="BJ44" s="7">
        <f t="shared" ref="BJ44:BM44" si="130">+BJ11+BJ16+BJ21+BJ26</f>
        <v>22</v>
      </c>
      <c r="BK44" s="7">
        <f t="shared" si="130"/>
        <v>633</v>
      </c>
      <c r="BL44" s="7">
        <f t="shared" si="130"/>
        <v>2078</v>
      </c>
      <c r="BM44" s="7">
        <f t="shared" si="130"/>
        <v>461</v>
      </c>
      <c r="BN44" s="50">
        <f t="shared" si="117"/>
        <v>3194</v>
      </c>
    </row>
    <row r="45" spans="1:66" s="1" customFormat="1" ht="18" customHeight="1" x14ac:dyDescent="0.3">
      <c r="A45" s="158" t="s">
        <v>31</v>
      </c>
      <c r="B45" s="7">
        <f t="shared" ref="B45:E45" si="131">+B12+B17+B22+B27</f>
        <v>1137</v>
      </c>
      <c r="C45" s="7">
        <f t="shared" si="131"/>
        <v>6492</v>
      </c>
      <c r="D45" s="7">
        <f t="shared" si="131"/>
        <v>37239</v>
      </c>
      <c r="E45" s="7">
        <f t="shared" si="131"/>
        <v>10281</v>
      </c>
      <c r="F45" s="50">
        <f t="shared" si="93"/>
        <v>55149</v>
      </c>
      <c r="G45" s="7">
        <f t="shared" ref="G45:J45" si="132">+G12+G17+G22+G27</f>
        <v>23</v>
      </c>
      <c r="H45" s="7">
        <f t="shared" si="132"/>
        <v>781</v>
      </c>
      <c r="I45" s="7">
        <f t="shared" si="132"/>
        <v>2135</v>
      </c>
      <c r="J45" s="7">
        <f t="shared" si="132"/>
        <v>894</v>
      </c>
      <c r="K45" s="50">
        <f t="shared" si="95"/>
        <v>3833</v>
      </c>
      <c r="L45" s="7">
        <f t="shared" ref="L45:O45" si="133">+L12+L17+L22+L27</f>
        <v>23</v>
      </c>
      <c r="M45" s="7">
        <f t="shared" si="133"/>
        <v>451</v>
      </c>
      <c r="N45" s="7">
        <f t="shared" si="133"/>
        <v>3330</v>
      </c>
      <c r="O45" s="7">
        <f t="shared" si="133"/>
        <v>458</v>
      </c>
      <c r="P45" s="50">
        <f t="shared" si="97"/>
        <v>4262</v>
      </c>
      <c r="Q45" s="7">
        <f t="shared" ref="Q45:T45" si="134">+Q12+Q17+Q22+Q27</f>
        <v>29</v>
      </c>
      <c r="R45" s="7">
        <f t="shared" si="134"/>
        <v>597</v>
      </c>
      <c r="S45" s="7">
        <f t="shared" si="134"/>
        <v>3276</v>
      </c>
      <c r="T45" s="7">
        <f t="shared" si="134"/>
        <v>563</v>
      </c>
      <c r="U45" s="50">
        <f t="shared" si="99"/>
        <v>4465</v>
      </c>
      <c r="V45" s="7">
        <f t="shared" ref="V45:Y45" si="135">+V12+V17+V22+V27</f>
        <v>834</v>
      </c>
      <c r="W45" s="7">
        <f t="shared" si="135"/>
        <v>228</v>
      </c>
      <c r="X45" s="7">
        <f t="shared" si="135"/>
        <v>2286</v>
      </c>
      <c r="Y45" s="7">
        <f t="shared" si="135"/>
        <v>1726</v>
      </c>
      <c r="Z45" s="50">
        <f t="shared" si="101"/>
        <v>5074</v>
      </c>
      <c r="AA45" s="7">
        <f t="shared" ref="AA45:AD45" si="136">+AA12+AA17+AA22+AA27</f>
        <v>17</v>
      </c>
      <c r="AB45" s="7">
        <f t="shared" si="136"/>
        <v>492</v>
      </c>
      <c r="AC45" s="7">
        <f t="shared" si="136"/>
        <v>3350</v>
      </c>
      <c r="AD45" s="7">
        <f t="shared" si="136"/>
        <v>1065</v>
      </c>
      <c r="AE45" s="50">
        <f t="shared" si="103"/>
        <v>4924</v>
      </c>
      <c r="AF45" s="7">
        <f t="shared" ref="AF45:AI45" si="137">+AF12+AF17+AF22+AF27</f>
        <v>24</v>
      </c>
      <c r="AG45" s="7">
        <f t="shared" si="137"/>
        <v>679</v>
      </c>
      <c r="AH45" s="7">
        <f t="shared" si="137"/>
        <v>3514</v>
      </c>
      <c r="AI45" s="7">
        <f t="shared" si="137"/>
        <v>723</v>
      </c>
      <c r="AJ45" s="50">
        <f t="shared" si="105"/>
        <v>4940</v>
      </c>
      <c r="AK45" s="7">
        <f t="shared" ref="AK45:AN45" si="138">+AK12+AK17+AK22+AK27</f>
        <v>43</v>
      </c>
      <c r="AL45" s="7">
        <f t="shared" si="138"/>
        <v>398</v>
      </c>
      <c r="AM45" s="7">
        <f t="shared" si="138"/>
        <v>3536</v>
      </c>
      <c r="AN45" s="7">
        <f t="shared" si="138"/>
        <v>1322</v>
      </c>
      <c r="AO45" s="50">
        <f t="shared" si="107"/>
        <v>5299</v>
      </c>
      <c r="AP45" s="7">
        <f t="shared" ref="AP45:AS45" si="139">+AP12+AP17+AP22+AP27</f>
        <v>35</v>
      </c>
      <c r="AQ45" s="7">
        <f t="shared" si="139"/>
        <v>405</v>
      </c>
      <c r="AR45" s="7">
        <f t="shared" si="139"/>
        <v>2928</v>
      </c>
      <c r="AS45" s="7">
        <f t="shared" si="139"/>
        <v>1024</v>
      </c>
      <c r="AT45" s="50">
        <f t="shared" si="109"/>
        <v>4392</v>
      </c>
      <c r="AU45" s="7">
        <f t="shared" ref="AU45:AX45" si="140">+AU12+AU17+AU22+AU27</f>
        <v>26</v>
      </c>
      <c r="AV45" s="7">
        <f t="shared" si="140"/>
        <v>459</v>
      </c>
      <c r="AW45" s="7">
        <f t="shared" si="140"/>
        <v>3067</v>
      </c>
      <c r="AX45" s="7">
        <f t="shared" si="140"/>
        <v>931</v>
      </c>
      <c r="AY45" s="50">
        <f t="shared" si="111"/>
        <v>4483</v>
      </c>
      <c r="AZ45" s="7">
        <f t="shared" ref="AZ45:BC45" si="141">+AZ12+AZ17+AZ22+AZ27</f>
        <v>28</v>
      </c>
      <c r="BA45" s="7">
        <f t="shared" si="141"/>
        <v>761</v>
      </c>
      <c r="BB45" s="7">
        <f t="shared" si="141"/>
        <v>3168</v>
      </c>
      <c r="BC45" s="7">
        <f t="shared" si="141"/>
        <v>780</v>
      </c>
      <c r="BD45" s="50">
        <f t="shared" si="113"/>
        <v>4737</v>
      </c>
      <c r="BE45" s="7">
        <f t="shared" ref="BE45:BH45" si="142">+BE12+BE17+BE22+BE27</f>
        <v>24</v>
      </c>
      <c r="BF45" s="7">
        <f t="shared" si="142"/>
        <v>697</v>
      </c>
      <c r="BG45" s="7">
        <f t="shared" si="142"/>
        <v>3407</v>
      </c>
      <c r="BH45" s="7">
        <f t="shared" si="142"/>
        <v>441</v>
      </c>
      <c r="BI45" s="50">
        <f t="shared" si="115"/>
        <v>4569</v>
      </c>
      <c r="BJ45" s="7">
        <f t="shared" ref="BJ45:BM45" si="143">+BJ12+BJ17+BJ22+BJ27</f>
        <v>31</v>
      </c>
      <c r="BK45" s="7">
        <f t="shared" si="143"/>
        <v>544</v>
      </c>
      <c r="BL45" s="7">
        <f t="shared" si="143"/>
        <v>3242</v>
      </c>
      <c r="BM45" s="7">
        <f t="shared" si="143"/>
        <v>354</v>
      </c>
      <c r="BN45" s="50">
        <f t="shared" si="117"/>
        <v>4171</v>
      </c>
    </row>
    <row r="46" spans="1:66" ht="19.5" thickBot="1" x14ac:dyDescent="0.35">
      <c r="A46" s="232" t="s">
        <v>32</v>
      </c>
      <c r="B46" s="19">
        <f t="shared" ref="B46:E46" si="144">+B13+B18+B23+B28</f>
        <v>662</v>
      </c>
      <c r="C46" s="19">
        <f t="shared" si="144"/>
        <v>6486</v>
      </c>
      <c r="D46" s="19">
        <f t="shared" si="144"/>
        <v>10034</v>
      </c>
      <c r="E46" s="19">
        <f t="shared" si="144"/>
        <v>2639</v>
      </c>
      <c r="F46" s="54">
        <f t="shared" si="93"/>
        <v>19821</v>
      </c>
      <c r="G46" s="19">
        <f t="shared" ref="G46:J46" si="145">+G13+G18+G23+G28</f>
        <v>12</v>
      </c>
      <c r="H46" s="19">
        <f t="shared" si="145"/>
        <v>568</v>
      </c>
      <c r="I46" s="19">
        <f t="shared" si="145"/>
        <v>1143</v>
      </c>
      <c r="J46" s="19">
        <f t="shared" si="145"/>
        <v>185</v>
      </c>
      <c r="K46" s="54">
        <f t="shared" si="95"/>
        <v>1908</v>
      </c>
      <c r="L46" s="19">
        <f t="shared" ref="L46:O46" si="146">+L13+L18+L23+L28</f>
        <v>12</v>
      </c>
      <c r="M46" s="19">
        <f t="shared" si="146"/>
        <v>493</v>
      </c>
      <c r="N46" s="19">
        <f t="shared" si="146"/>
        <v>1009</v>
      </c>
      <c r="O46" s="19">
        <f t="shared" si="146"/>
        <v>185</v>
      </c>
      <c r="P46" s="54">
        <f t="shared" si="97"/>
        <v>1699</v>
      </c>
      <c r="Q46" s="19">
        <f t="shared" ref="Q46:T46" si="147">+Q13+Q18+Q23+Q28</f>
        <v>16</v>
      </c>
      <c r="R46" s="19">
        <f t="shared" si="147"/>
        <v>506</v>
      </c>
      <c r="S46" s="19">
        <f t="shared" si="147"/>
        <v>1168</v>
      </c>
      <c r="T46" s="19">
        <f t="shared" si="147"/>
        <v>177</v>
      </c>
      <c r="U46" s="54">
        <f t="shared" si="99"/>
        <v>1867</v>
      </c>
      <c r="V46" s="19">
        <f t="shared" ref="V46:Y46" si="148">+V13+V18+V23+V28</f>
        <v>564</v>
      </c>
      <c r="W46" s="19">
        <f t="shared" si="148"/>
        <v>180</v>
      </c>
      <c r="X46" s="19">
        <f t="shared" si="148"/>
        <v>741</v>
      </c>
      <c r="Y46" s="19">
        <f t="shared" si="148"/>
        <v>235</v>
      </c>
      <c r="Z46" s="54">
        <f t="shared" si="101"/>
        <v>1720</v>
      </c>
      <c r="AA46" s="19">
        <f t="shared" ref="AA46:AD46" si="149">+AA13+AA18+AA23+AA28</f>
        <v>7</v>
      </c>
      <c r="AB46" s="19">
        <f t="shared" si="149"/>
        <v>429</v>
      </c>
      <c r="AC46" s="19">
        <f t="shared" si="149"/>
        <v>912</v>
      </c>
      <c r="AD46" s="19">
        <f t="shared" si="149"/>
        <v>276</v>
      </c>
      <c r="AE46" s="54">
        <f t="shared" si="103"/>
        <v>1624</v>
      </c>
      <c r="AF46" s="19">
        <f t="shared" ref="AF46:AI46" si="150">+AF13+AF18+AF23+AF28</f>
        <v>2</v>
      </c>
      <c r="AG46" s="19">
        <f t="shared" si="150"/>
        <v>472</v>
      </c>
      <c r="AH46" s="19">
        <f t="shared" si="150"/>
        <v>808</v>
      </c>
      <c r="AI46" s="19">
        <f t="shared" si="150"/>
        <v>222</v>
      </c>
      <c r="AJ46" s="54">
        <f t="shared" si="105"/>
        <v>1504</v>
      </c>
      <c r="AK46" s="19">
        <f t="shared" ref="AK46:AN46" si="151">+AK13+AK18+AK23+AK28</f>
        <v>10</v>
      </c>
      <c r="AL46" s="19">
        <f t="shared" si="151"/>
        <v>554</v>
      </c>
      <c r="AM46" s="19">
        <f t="shared" si="151"/>
        <v>572</v>
      </c>
      <c r="AN46" s="19">
        <f t="shared" si="151"/>
        <v>286</v>
      </c>
      <c r="AO46" s="54">
        <f t="shared" si="107"/>
        <v>1422</v>
      </c>
      <c r="AP46" s="19">
        <f t="shared" ref="AP46:AS46" si="152">+AP13+AP18+AP23+AP28</f>
        <v>13</v>
      </c>
      <c r="AQ46" s="19">
        <f t="shared" si="152"/>
        <v>532</v>
      </c>
      <c r="AR46" s="19">
        <f t="shared" si="152"/>
        <v>700</v>
      </c>
      <c r="AS46" s="19">
        <f t="shared" si="152"/>
        <v>288</v>
      </c>
      <c r="AT46" s="54">
        <f t="shared" si="109"/>
        <v>1533</v>
      </c>
      <c r="AU46" s="19">
        <f t="shared" ref="AU46:AX46" si="153">+AU13+AU18+AU23+AU28</f>
        <v>6</v>
      </c>
      <c r="AV46" s="19">
        <f t="shared" si="153"/>
        <v>585</v>
      </c>
      <c r="AW46" s="19">
        <f t="shared" si="153"/>
        <v>655</v>
      </c>
      <c r="AX46" s="19">
        <f t="shared" si="153"/>
        <v>319</v>
      </c>
      <c r="AY46" s="54">
        <f t="shared" si="111"/>
        <v>1565</v>
      </c>
      <c r="AZ46" s="19">
        <f t="shared" ref="AZ46:BC46" si="154">+AZ13+AZ18+AZ23+AZ28</f>
        <v>5</v>
      </c>
      <c r="BA46" s="19">
        <f t="shared" si="154"/>
        <v>681</v>
      </c>
      <c r="BB46" s="19">
        <f t="shared" si="154"/>
        <v>766</v>
      </c>
      <c r="BC46" s="19">
        <f t="shared" si="154"/>
        <v>247</v>
      </c>
      <c r="BD46" s="54">
        <f t="shared" si="113"/>
        <v>1699</v>
      </c>
      <c r="BE46" s="19">
        <f t="shared" ref="BE46:BH46" si="155">+BE13+BE18+BE23+BE28</f>
        <v>8</v>
      </c>
      <c r="BF46" s="19">
        <f t="shared" si="155"/>
        <v>745</v>
      </c>
      <c r="BG46" s="19">
        <f t="shared" si="155"/>
        <v>829</v>
      </c>
      <c r="BH46" s="19">
        <f t="shared" si="155"/>
        <v>114</v>
      </c>
      <c r="BI46" s="54">
        <f t="shared" si="115"/>
        <v>1696</v>
      </c>
      <c r="BJ46" s="19">
        <f t="shared" ref="BJ46:BM46" si="156">+BJ13+BJ18+BJ23+BJ28</f>
        <v>7</v>
      </c>
      <c r="BK46" s="19">
        <f t="shared" si="156"/>
        <v>741</v>
      </c>
      <c r="BL46" s="19">
        <f t="shared" si="156"/>
        <v>731</v>
      </c>
      <c r="BM46" s="19">
        <f t="shared" si="156"/>
        <v>105</v>
      </c>
      <c r="BN46" s="54">
        <f t="shared" si="117"/>
        <v>1584</v>
      </c>
    </row>
    <row r="47" spans="1:66" ht="24" customHeight="1" x14ac:dyDescent="0.25">
      <c r="A47" s="170" t="s">
        <v>114</v>
      </c>
    </row>
  </sheetData>
  <mergeCells count="41">
    <mergeCell ref="A4:BD4"/>
    <mergeCell ref="B6:F6"/>
    <mergeCell ref="G6:K6"/>
    <mergeCell ref="L6:P6"/>
    <mergeCell ref="Q6:U6"/>
    <mergeCell ref="V6:Z6"/>
    <mergeCell ref="AA6:AE6"/>
    <mergeCell ref="AF6:AJ6"/>
    <mergeCell ref="AK6:AO6"/>
    <mergeCell ref="AP6:AT6"/>
    <mergeCell ref="AU6:AY6"/>
    <mergeCell ref="AZ6:BD6"/>
    <mergeCell ref="BE6:BI6"/>
    <mergeCell ref="BJ6:BN6"/>
    <mergeCell ref="A30:BD30"/>
    <mergeCell ref="BE32:BI32"/>
    <mergeCell ref="BJ32:BN32"/>
    <mergeCell ref="AA32:AE32"/>
    <mergeCell ref="AF32:AJ32"/>
    <mergeCell ref="AK32:AO32"/>
    <mergeCell ref="AP32:AT32"/>
    <mergeCell ref="AU32:AY32"/>
    <mergeCell ref="AZ32:BD32"/>
    <mergeCell ref="B32:F32"/>
    <mergeCell ref="G32:K32"/>
    <mergeCell ref="L32:P32"/>
    <mergeCell ref="Q32:U32"/>
    <mergeCell ref="V32:Z32"/>
    <mergeCell ref="B40:F40"/>
    <mergeCell ref="G40:K40"/>
    <mergeCell ref="L40:P40"/>
    <mergeCell ref="Q40:U40"/>
    <mergeCell ref="V40:Z40"/>
    <mergeCell ref="AZ40:BD40"/>
    <mergeCell ref="BE40:BI40"/>
    <mergeCell ref="BJ40:BN40"/>
    <mergeCell ref="AA40:AE40"/>
    <mergeCell ref="AF40:AJ40"/>
    <mergeCell ref="AK40:AO40"/>
    <mergeCell ref="AP40:AT40"/>
    <mergeCell ref="AU40:AY40"/>
  </mergeCells>
  <dataValidations count="1">
    <dataValidation type="whole" operator="greaterThanOrEqual" allowBlank="1" showErrorMessage="1" errorTitle="Tipo de dato no válido" error="Debe de digitar un número entero" sqref="B25:BN25 B10:E13 F17:AY17 F12:AY13 B20:BN23 BD17:BN17 B15:E17 BD12:BN13 B18:BN18 F15:BN16 F10:BN11 B35:BN37 B43:BN46">
      <formula1>0</formula1>
    </dataValidation>
  </dataValidations>
  <pageMargins left="0.7" right="0.7" top="0.75" bottom="0.75" header="0.3" footer="0.3"/>
  <pageSetup paperSize="9" scale="38" orientation="portrait" r:id="rId1"/>
  <colBreaks count="1" manualBreakCount="1">
    <brk id="67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39997558519241921"/>
  </sheetPr>
  <dimension ref="A2:Q95"/>
  <sheetViews>
    <sheetView showGridLines="0" zoomScale="77" zoomScaleNormal="77" workbookViewId="0">
      <selection activeCell="R25" sqref="R25"/>
    </sheetView>
  </sheetViews>
  <sheetFormatPr baseColWidth="10" defaultRowHeight="15" x14ac:dyDescent="0.25"/>
  <cols>
    <col min="1" max="1" width="48" style="58" customWidth="1"/>
    <col min="2" max="2" width="9.140625" style="58" customWidth="1"/>
    <col min="3" max="14" width="10.7109375" style="58" customWidth="1"/>
    <col min="15" max="15" width="4.5703125" style="58" customWidth="1"/>
    <col min="16" max="16384" width="11.42578125" style="58"/>
  </cols>
  <sheetData>
    <row r="2" spans="1:17" ht="23.25" customHeight="1" x14ac:dyDescent="0.25"/>
    <row r="3" spans="1:17" ht="23.25" customHeight="1" x14ac:dyDescent="0.25"/>
    <row r="4" spans="1:17" s="1" customFormat="1" ht="51.75" customHeight="1" x14ac:dyDescent="0.25">
      <c r="A4" s="245" t="s">
        <v>120</v>
      </c>
      <c r="B4" s="245"/>
      <c r="C4" s="245"/>
      <c r="D4" s="245"/>
      <c r="E4" s="245"/>
      <c r="F4" s="245"/>
      <c r="G4" s="245"/>
      <c r="H4" s="245"/>
      <c r="I4" s="245"/>
      <c r="J4" s="245"/>
      <c r="K4" s="245"/>
      <c r="L4" s="245"/>
      <c r="M4" s="245"/>
      <c r="N4" s="245"/>
    </row>
    <row r="5" spans="1:17" ht="15.75" thickBot="1" x14ac:dyDescent="0.3"/>
    <row r="6" spans="1:17" ht="22.5" customHeight="1" thickBot="1" x14ac:dyDescent="0.3">
      <c r="A6" s="199" t="s">
        <v>0</v>
      </c>
      <c r="B6" s="125" t="s">
        <v>1</v>
      </c>
      <c r="C6" s="136" t="s">
        <v>2</v>
      </c>
      <c r="D6" s="72" t="s">
        <v>3</v>
      </c>
      <c r="E6" s="72" t="s">
        <v>4</v>
      </c>
      <c r="F6" s="72" t="s">
        <v>5</v>
      </c>
      <c r="G6" s="72" t="s">
        <v>6</v>
      </c>
      <c r="H6" s="123" t="s">
        <v>7</v>
      </c>
      <c r="I6" s="195" t="s">
        <v>8</v>
      </c>
      <c r="J6" s="74" t="s">
        <v>9</v>
      </c>
      <c r="K6" s="74" t="s">
        <v>10</v>
      </c>
      <c r="L6" s="122" t="s">
        <v>11</v>
      </c>
      <c r="M6" s="72" t="s">
        <v>12</v>
      </c>
      <c r="N6" s="74" t="s">
        <v>13</v>
      </c>
    </row>
    <row r="7" spans="1:17" ht="22.5" customHeight="1" thickBot="1" x14ac:dyDescent="0.3">
      <c r="A7" s="75" t="s">
        <v>116</v>
      </c>
      <c r="B7" s="126">
        <f t="shared" ref="B7:N7" si="0">SUM(B8+B9+B75)</f>
        <v>315201</v>
      </c>
      <c r="C7" s="101">
        <f t="shared" si="0"/>
        <v>25456</v>
      </c>
      <c r="D7" s="101">
        <f t="shared" si="0"/>
        <v>26363</v>
      </c>
      <c r="E7" s="101">
        <f t="shared" si="0"/>
        <v>30103</v>
      </c>
      <c r="F7" s="101">
        <f t="shared" si="0"/>
        <v>29983</v>
      </c>
      <c r="G7" s="101">
        <f t="shared" si="0"/>
        <v>27109</v>
      </c>
      <c r="H7" s="101">
        <f t="shared" si="0"/>
        <v>25488</v>
      </c>
      <c r="I7" s="132">
        <f t="shared" si="0"/>
        <v>25622</v>
      </c>
      <c r="J7" s="132">
        <f t="shared" si="0"/>
        <v>24661</v>
      </c>
      <c r="K7" s="132">
        <f t="shared" si="0"/>
        <v>25972</v>
      </c>
      <c r="L7" s="132">
        <f t="shared" si="0"/>
        <v>25692</v>
      </c>
      <c r="M7" s="101">
        <f t="shared" si="0"/>
        <v>24129</v>
      </c>
      <c r="N7" s="101">
        <f t="shared" si="0"/>
        <v>24623</v>
      </c>
    </row>
    <row r="8" spans="1:17" ht="22.5" customHeight="1" thickBot="1" x14ac:dyDescent="0.3">
      <c r="A8" s="71" t="s">
        <v>21</v>
      </c>
      <c r="B8" s="205">
        <f t="shared" ref="B8:N8" si="1">+B14+B35+B55</f>
        <v>67583</v>
      </c>
      <c r="C8" s="137">
        <f t="shared" si="1"/>
        <v>5296</v>
      </c>
      <c r="D8" s="109">
        <f t="shared" si="1"/>
        <v>5783</v>
      </c>
      <c r="E8" s="109">
        <f t="shared" si="1"/>
        <v>7170</v>
      </c>
      <c r="F8" s="109">
        <f t="shared" si="1"/>
        <v>6988</v>
      </c>
      <c r="G8" s="109">
        <f t="shared" si="1"/>
        <v>5752</v>
      </c>
      <c r="H8" s="109">
        <f t="shared" si="1"/>
        <v>5229</v>
      </c>
      <c r="I8" s="109">
        <f t="shared" si="1"/>
        <v>5625</v>
      </c>
      <c r="J8" s="109">
        <f t="shared" si="1"/>
        <v>5033</v>
      </c>
      <c r="K8" s="109">
        <f t="shared" si="1"/>
        <v>5776</v>
      </c>
      <c r="L8" s="109">
        <f t="shared" si="1"/>
        <v>5371</v>
      </c>
      <c r="M8" s="109">
        <f t="shared" si="1"/>
        <v>4552</v>
      </c>
      <c r="N8" s="109">
        <f t="shared" si="1"/>
        <v>5008</v>
      </c>
    </row>
    <row r="9" spans="1:17" ht="18.75" thickBot="1" x14ac:dyDescent="0.3">
      <c r="A9" s="73" t="s">
        <v>29</v>
      </c>
      <c r="B9" s="127">
        <f t="shared" ref="B9:N9" si="2">SUM(B10:B13)</f>
        <v>244411</v>
      </c>
      <c r="C9" s="110">
        <f t="shared" si="2"/>
        <v>20017</v>
      </c>
      <c r="D9" s="110">
        <f t="shared" si="2"/>
        <v>20372</v>
      </c>
      <c r="E9" s="110">
        <f t="shared" si="2"/>
        <v>22614</v>
      </c>
      <c r="F9" s="110">
        <f t="shared" si="2"/>
        <v>22737</v>
      </c>
      <c r="G9" s="110">
        <f t="shared" si="2"/>
        <v>21137</v>
      </c>
      <c r="H9" s="110">
        <f t="shared" si="2"/>
        <v>20038</v>
      </c>
      <c r="I9" s="133">
        <f t="shared" si="2"/>
        <v>19756</v>
      </c>
      <c r="J9" s="133">
        <f t="shared" si="2"/>
        <v>19294</v>
      </c>
      <c r="K9" s="133">
        <f t="shared" si="2"/>
        <v>19871</v>
      </c>
      <c r="L9" s="220">
        <f t="shared" si="2"/>
        <v>20016</v>
      </c>
      <c r="M9" s="111">
        <f t="shared" si="2"/>
        <v>19299</v>
      </c>
      <c r="N9" s="111">
        <f t="shared" si="2"/>
        <v>19260</v>
      </c>
    </row>
    <row r="10" spans="1:17" ht="17.100000000000001" customHeight="1" x14ac:dyDescent="0.25">
      <c r="A10" s="81" t="s">
        <v>19</v>
      </c>
      <c r="B10" s="128">
        <f>SUM(C10:N10)</f>
        <v>99222</v>
      </c>
      <c r="C10" s="206">
        <v>8107</v>
      </c>
      <c r="D10" s="121">
        <v>8190</v>
      </c>
      <c r="E10" s="121">
        <v>8576</v>
      </c>
      <c r="F10" s="121">
        <v>8632</v>
      </c>
      <c r="G10" s="121">
        <v>8510</v>
      </c>
      <c r="H10" s="121">
        <v>8191</v>
      </c>
      <c r="I10" s="85">
        <v>8319</v>
      </c>
      <c r="J10" s="200">
        <v>8012</v>
      </c>
      <c r="K10" s="200">
        <v>8173</v>
      </c>
      <c r="L10" s="221">
        <v>8287</v>
      </c>
      <c r="M10" s="79">
        <v>8151</v>
      </c>
      <c r="N10" s="79">
        <v>8074</v>
      </c>
    </row>
    <row r="11" spans="1:17" ht="17.100000000000001" customHeight="1" x14ac:dyDescent="0.25">
      <c r="A11" s="82" t="s">
        <v>119</v>
      </c>
      <c r="B11" s="129">
        <f>SUM(C11:N11)</f>
        <v>76668</v>
      </c>
      <c r="C11" s="124">
        <v>6180</v>
      </c>
      <c r="D11" s="100">
        <v>6189</v>
      </c>
      <c r="E11" s="100">
        <v>7003</v>
      </c>
      <c r="F11" s="100">
        <v>7294</v>
      </c>
      <c r="G11" s="100">
        <v>6668</v>
      </c>
      <c r="H11" s="100">
        <v>6501</v>
      </c>
      <c r="I11" s="84">
        <v>6235</v>
      </c>
      <c r="J11" s="214">
        <v>6096</v>
      </c>
      <c r="K11" s="214">
        <v>6359</v>
      </c>
      <c r="L11" s="198">
        <v>6141</v>
      </c>
      <c r="M11" s="208">
        <v>6003</v>
      </c>
      <c r="N11" s="231">
        <v>5999</v>
      </c>
      <c r="Q11" s="58" t="s">
        <v>24</v>
      </c>
    </row>
    <row r="12" spans="1:17" ht="17.100000000000001" customHeight="1" x14ac:dyDescent="0.25">
      <c r="A12" s="82" t="s">
        <v>22</v>
      </c>
      <c r="B12" s="129">
        <f>SUM(C12:N12)</f>
        <v>67633</v>
      </c>
      <c r="C12" s="124">
        <v>5696</v>
      </c>
      <c r="D12" s="100">
        <v>5939</v>
      </c>
      <c r="E12" s="100">
        <v>6975</v>
      </c>
      <c r="F12" s="100">
        <v>6746</v>
      </c>
      <c r="G12" s="100">
        <v>5872</v>
      </c>
      <c r="H12" s="100">
        <v>5263</v>
      </c>
      <c r="I12" s="84">
        <v>5136</v>
      </c>
      <c r="J12" s="201">
        <v>5085</v>
      </c>
      <c r="K12" s="201">
        <v>5250</v>
      </c>
      <c r="L12" s="134">
        <v>5510</v>
      </c>
      <c r="M12" s="90">
        <v>5052</v>
      </c>
      <c r="N12" s="90">
        <v>5109</v>
      </c>
    </row>
    <row r="13" spans="1:17" ht="17.100000000000001" customHeight="1" thickBot="1" x14ac:dyDescent="0.3">
      <c r="A13" s="83" t="s">
        <v>27</v>
      </c>
      <c r="B13" s="130">
        <f>SUM(C13:N13)</f>
        <v>888</v>
      </c>
      <c r="C13" s="86">
        <v>34</v>
      </c>
      <c r="D13" s="87">
        <v>54</v>
      </c>
      <c r="E13" s="87">
        <v>60</v>
      </c>
      <c r="F13" s="87">
        <v>65</v>
      </c>
      <c r="G13" s="87">
        <v>87</v>
      </c>
      <c r="H13" s="87">
        <v>83</v>
      </c>
      <c r="I13" s="87">
        <v>66</v>
      </c>
      <c r="J13" s="202">
        <v>101</v>
      </c>
      <c r="K13" s="202">
        <v>89</v>
      </c>
      <c r="L13" s="135">
        <v>78</v>
      </c>
      <c r="M13" s="97">
        <v>93</v>
      </c>
      <c r="N13" s="97">
        <v>78</v>
      </c>
    </row>
    <row r="14" spans="1:17" ht="18.75" thickBot="1" x14ac:dyDescent="0.3">
      <c r="A14" s="70" t="s">
        <v>14</v>
      </c>
      <c r="B14" s="131">
        <f t="shared" ref="B14:I14" si="3">+B15+B21+B25+B29+B32</f>
        <v>12518</v>
      </c>
      <c r="C14" s="138">
        <f t="shared" si="3"/>
        <v>1041</v>
      </c>
      <c r="D14" s="112">
        <f t="shared" si="3"/>
        <v>1062</v>
      </c>
      <c r="E14" s="112">
        <f t="shared" si="3"/>
        <v>1140</v>
      </c>
      <c r="F14" s="112">
        <f t="shared" si="3"/>
        <v>1113</v>
      </c>
      <c r="G14" s="112">
        <f t="shared" si="3"/>
        <v>1073</v>
      </c>
      <c r="H14" s="112">
        <f t="shared" si="3"/>
        <v>989</v>
      </c>
      <c r="I14" s="112">
        <f t="shared" si="3"/>
        <v>1101</v>
      </c>
      <c r="J14" s="112">
        <f t="shared" ref="J14:L14" si="4">+J15+J21+J25+J29+J32</f>
        <v>991</v>
      </c>
      <c r="K14" s="112">
        <f t="shared" si="4"/>
        <v>1177</v>
      </c>
      <c r="L14" s="112">
        <f t="shared" si="4"/>
        <v>918</v>
      </c>
      <c r="M14" s="112">
        <v>911</v>
      </c>
      <c r="N14" s="112">
        <v>1002</v>
      </c>
    </row>
    <row r="15" spans="1:17" ht="18.75" thickBot="1" x14ac:dyDescent="0.3">
      <c r="A15" s="43" t="s">
        <v>51</v>
      </c>
      <c r="B15" s="69">
        <f>SUM(B16:B20)</f>
        <v>4</v>
      </c>
      <c r="C15" s="23">
        <f t="shared" ref="C15:I15" si="5">SUM(C16:C20)</f>
        <v>0</v>
      </c>
      <c r="D15" s="23">
        <f t="shared" si="5"/>
        <v>3</v>
      </c>
      <c r="E15" s="23">
        <f t="shared" si="5"/>
        <v>0</v>
      </c>
      <c r="F15" s="23">
        <f t="shared" si="5"/>
        <v>1</v>
      </c>
      <c r="G15" s="23">
        <f t="shared" si="5"/>
        <v>0</v>
      </c>
      <c r="H15" s="23">
        <f t="shared" si="5"/>
        <v>0</v>
      </c>
      <c r="I15" s="23">
        <f t="shared" si="5"/>
        <v>0</v>
      </c>
      <c r="J15" s="23">
        <f t="shared" ref="J15:L15" si="6">SUM(J16:J20)</f>
        <v>0</v>
      </c>
      <c r="K15" s="23">
        <f t="shared" si="6"/>
        <v>0</v>
      </c>
      <c r="L15" s="23">
        <f t="shared" si="6"/>
        <v>0</v>
      </c>
      <c r="M15" s="23">
        <v>0</v>
      </c>
      <c r="N15" s="23">
        <v>0</v>
      </c>
    </row>
    <row r="16" spans="1:17" ht="15.95" customHeight="1" x14ac:dyDescent="0.25">
      <c r="A16" s="64" t="s">
        <v>52</v>
      </c>
      <c r="B16" s="48">
        <f>SUM(C16:N16)</f>
        <v>4</v>
      </c>
      <c r="C16" s="80">
        <v>0</v>
      </c>
      <c r="D16" s="79">
        <v>3</v>
      </c>
      <c r="E16" s="79">
        <v>0</v>
      </c>
      <c r="F16" s="79">
        <v>1</v>
      </c>
      <c r="G16" s="79">
        <v>0</v>
      </c>
      <c r="H16" s="79">
        <v>0</v>
      </c>
      <c r="I16" s="79">
        <v>0</v>
      </c>
      <c r="J16" s="79">
        <v>0</v>
      </c>
      <c r="K16" s="194">
        <v>0</v>
      </c>
      <c r="L16" s="194">
        <v>0</v>
      </c>
      <c r="M16" s="79">
        <v>0</v>
      </c>
      <c r="N16" s="79">
        <v>0</v>
      </c>
    </row>
    <row r="17" spans="1:17" ht="15.95" customHeight="1" x14ac:dyDescent="0.25">
      <c r="A17" s="64" t="s">
        <v>53</v>
      </c>
      <c r="B17" s="78">
        <f>SUM(C17:N17)</f>
        <v>0</v>
      </c>
      <c r="C17" s="90">
        <v>0</v>
      </c>
      <c r="D17" s="90">
        <v>0</v>
      </c>
      <c r="E17" s="90">
        <v>0</v>
      </c>
      <c r="F17" s="90">
        <v>0</v>
      </c>
      <c r="G17" s="90">
        <v>0</v>
      </c>
      <c r="H17" s="90">
        <v>0</v>
      </c>
      <c r="I17" s="90">
        <v>0</v>
      </c>
      <c r="J17" s="90">
        <v>0</v>
      </c>
      <c r="K17" s="91">
        <v>0</v>
      </c>
      <c r="L17" s="91">
        <v>0</v>
      </c>
      <c r="M17" s="90">
        <v>0</v>
      </c>
      <c r="N17" s="90">
        <v>0</v>
      </c>
      <c r="Q17" s="58" t="s">
        <v>24</v>
      </c>
    </row>
    <row r="18" spans="1:17" ht="15.95" customHeight="1" x14ac:dyDescent="0.25">
      <c r="A18" s="215" t="s">
        <v>54</v>
      </c>
      <c r="B18" s="78">
        <f>SUM(C18:N18)</f>
        <v>0</v>
      </c>
      <c r="C18" s="90">
        <v>0</v>
      </c>
      <c r="D18" s="90">
        <v>0</v>
      </c>
      <c r="E18" s="90">
        <v>0</v>
      </c>
      <c r="F18" s="90">
        <v>0</v>
      </c>
      <c r="G18" s="90">
        <v>0</v>
      </c>
      <c r="H18" s="90">
        <v>0</v>
      </c>
      <c r="I18" s="90">
        <v>0</v>
      </c>
      <c r="J18" s="90">
        <v>0</v>
      </c>
      <c r="K18" s="91">
        <v>0</v>
      </c>
      <c r="L18" s="91">
        <v>0</v>
      </c>
      <c r="M18" s="90">
        <v>0</v>
      </c>
      <c r="N18" s="90">
        <v>0</v>
      </c>
    </row>
    <row r="19" spans="1:17" ht="15.95" customHeight="1" x14ac:dyDescent="0.25">
      <c r="A19" s="64" t="s">
        <v>55</v>
      </c>
      <c r="B19" s="78">
        <f>SUM(C19:N19)</f>
        <v>0</v>
      </c>
      <c r="C19" s="90">
        <v>0</v>
      </c>
      <c r="D19" s="90">
        <v>0</v>
      </c>
      <c r="E19" s="90">
        <v>0</v>
      </c>
      <c r="F19" s="90">
        <v>0</v>
      </c>
      <c r="G19" s="90">
        <v>0</v>
      </c>
      <c r="H19" s="90">
        <v>0</v>
      </c>
      <c r="I19" s="90">
        <v>0</v>
      </c>
      <c r="J19" s="90">
        <v>0</v>
      </c>
      <c r="K19" s="91">
        <v>0</v>
      </c>
      <c r="L19" s="91">
        <v>0</v>
      </c>
      <c r="M19" s="90">
        <v>0</v>
      </c>
      <c r="N19" s="90">
        <v>0</v>
      </c>
    </row>
    <row r="20" spans="1:17" ht="15.95" customHeight="1" thickBot="1" x14ac:dyDescent="0.3">
      <c r="A20" s="63" t="s">
        <v>56</v>
      </c>
      <c r="B20" s="54">
        <f>SUM(C20:N20)</f>
        <v>0</v>
      </c>
      <c r="C20" s="92">
        <v>0</v>
      </c>
      <c r="D20" s="97">
        <v>0</v>
      </c>
      <c r="E20" s="97">
        <v>0</v>
      </c>
      <c r="F20" s="97">
        <v>0</v>
      </c>
      <c r="G20" s="97">
        <v>0</v>
      </c>
      <c r="H20" s="97">
        <v>0</v>
      </c>
      <c r="I20" s="97">
        <v>0</v>
      </c>
      <c r="J20" s="97">
        <v>0</v>
      </c>
      <c r="K20" s="95">
        <v>0</v>
      </c>
      <c r="L20" s="95">
        <v>0</v>
      </c>
      <c r="M20" s="97">
        <v>0</v>
      </c>
      <c r="N20" s="97">
        <v>0</v>
      </c>
    </row>
    <row r="21" spans="1:17" ht="16.5" thickBot="1" x14ac:dyDescent="0.3">
      <c r="A21" s="223" t="s">
        <v>57</v>
      </c>
      <c r="B21" s="43">
        <f t="shared" ref="B21:L21" si="7">SUM(B22:B24)</f>
        <v>3</v>
      </c>
      <c r="C21" s="23">
        <f t="shared" si="7"/>
        <v>0</v>
      </c>
      <c r="D21" s="23">
        <f t="shared" si="7"/>
        <v>0</v>
      </c>
      <c r="E21" s="23">
        <f t="shared" si="7"/>
        <v>0</v>
      </c>
      <c r="F21" s="23">
        <f t="shared" si="7"/>
        <v>0</v>
      </c>
      <c r="G21" s="23">
        <f t="shared" si="7"/>
        <v>0</v>
      </c>
      <c r="H21" s="23">
        <f t="shared" si="7"/>
        <v>0</v>
      </c>
      <c r="I21" s="23">
        <f t="shared" si="7"/>
        <v>0</v>
      </c>
      <c r="J21" s="23">
        <f t="shared" si="7"/>
        <v>1</v>
      </c>
      <c r="K21" s="23">
        <f t="shared" si="7"/>
        <v>2</v>
      </c>
      <c r="L21" s="23">
        <f t="shared" si="7"/>
        <v>0</v>
      </c>
      <c r="M21" s="23">
        <v>0</v>
      </c>
      <c r="N21" s="23">
        <v>0</v>
      </c>
    </row>
    <row r="22" spans="1:17" ht="15.95" customHeight="1" x14ac:dyDescent="0.25">
      <c r="A22" s="64" t="s">
        <v>58</v>
      </c>
      <c r="B22" s="48">
        <f>SUM(C22:N22)</f>
        <v>2</v>
      </c>
      <c r="C22" s="79">
        <v>0</v>
      </c>
      <c r="D22" s="79">
        <v>0</v>
      </c>
      <c r="E22" s="79">
        <v>0</v>
      </c>
      <c r="F22" s="79">
        <v>0</v>
      </c>
      <c r="G22" s="79">
        <v>0</v>
      </c>
      <c r="H22" s="79">
        <v>0</v>
      </c>
      <c r="I22" s="79">
        <v>0</v>
      </c>
      <c r="J22" s="79">
        <v>0</v>
      </c>
      <c r="K22" s="79">
        <v>2</v>
      </c>
      <c r="L22" s="194">
        <v>0</v>
      </c>
      <c r="M22" s="79">
        <v>0</v>
      </c>
      <c r="N22" s="79">
        <v>0</v>
      </c>
    </row>
    <row r="23" spans="1:17" ht="15.95" customHeight="1" x14ac:dyDescent="0.25">
      <c r="A23" s="64" t="s">
        <v>59</v>
      </c>
      <c r="B23" s="78">
        <f>SUM(C23:N23)</f>
        <v>1</v>
      </c>
      <c r="C23" s="90">
        <v>0</v>
      </c>
      <c r="D23" s="90">
        <v>0</v>
      </c>
      <c r="E23" s="90">
        <v>0</v>
      </c>
      <c r="F23" s="90">
        <v>0</v>
      </c>
      <c r="G23" s="90">
        <v>0</v>
      </c>
      <c r="H23" s="90">
        <v>0</v>
      </c>
      <c r="I23" s="90">
        <v>0</v>
      </c>
      <c r="J23" s="90">
        <v>1</v>
      </c>
      <c r="K23" s="90">
        <v>0</v>
      </c>
      <c r="L23" s="91">
        <v>0</v>
      </c>
      <c r="M23" s="90">
        <v>0</v>
      </c>
      <c r="N23" s="90">
        <v>0</v>
      </c>
    </row>
    <row r="24" spans="1:17" ht="15.95" customHeight="1" thickBot="1" x14ac:dyDescent="0.3">
      <c r="A24" s="215" t="s">
        <v>60</v>
      </c>
      <c r="B24" s="78">
        <f>SUM(C24:N24)</f>
        <v>0</v>
      </c>
      <c r="C24" s="94">
        <v>0</v>
      </c>
      <c r="D24" s="94">
        <v>0</v>
      </c>
      <c r="E24" s="94">
        <v>0</v>
      </c>
      <c r="F24" s="94">
        <v>0</v>
      </c>
      <c r="G24" s="94">
        <v>0</v>
      </c>
      <c r="H24" s="94">
        <v>0</v>
      </c>
      <c r="I24" s="94">
        <v>0</v>
      </c>
      <c r="J24" s="94">
        <v>0</v>
      </c>
      <c r="K24" s="94">
        <v>0</v>
      </c>
      <c r="L24" s="98">
        <v>0</v>
      </c>
      <c r="M24" s="94">
        <v>0</v>
      </c>
      <c r="N24" s="94">
        <v>0</v>
      </c>
    </row>
    <row r="25" spans="1:17" ht="16.5" thickBot="1" x14ac:dyDescent="0.3">
      <c r="A25" s="223" t="s">
        <v>61</v>
      </c>
      <c r="B25" s="43">
        <f t="shared" ref="B25:L25" si="8">SUM(B26:B28)</f>
        <v>0</v>
      </c>
      <c r="C25" s="23">
        <f t="shared" si="8"/>
        <v>0</v>
      </c>
      <c r="D25" s="23">
        <f t="shared" si="8"/>
        <v>0</v>
      </c>
      <c r="E25" s="23">
        <f t="shared" si="8"/>
        <v>0</v>
      </c>
      <c r="F25" s="23">
        <f t="shared" si="8"/>
        <v>0</v>
      </c>
      <c r="G25" s="23">
        <f t="shared" si="8"/>
        <v>0</v>
      </c>
      <c r="H25" s="23">
        <f t="shared" si="8"/>
        <v>0</v>
      </c>
      <c r="I25" s="23">
        <f t="shared" si="8"/>
        <v>0</v>
      </c>
      <c r="J25" s="23">
        <f t="shared" si="8"/>
        <v>0</v>
      </c>
      <c r="K25" s="23">
        <f t="shared" si="8"/>
        <v>0</v>
      </c>
      <c r="L25" s="23">
        <f t="shared" si="8"/>
        <v>0</v>
      </c>
      <c r="M25" s="23">
        <v>0</v>
      </c>
      <c r="N25" s="23">
        <v>0</v>
      </c>
    </row>
    <row r="26" spans="1:17" ht="15.95" customHeight="1" x14ac:dyDescent="0.25">
      <c r="A26" s="64" t="s">
        <v>62</v>
      </c>
      <c r="B26" s="48">
        <f>SUM(C26:N26)</f>
        <v>0</v>
      </c>
      <c r="C26" s="90">
        <v>0</v>
      </c>
      <c r="D26" s="91">
        <v>0</v>
      </c>
      <c r="E26" s="90">
        <v>0</v>
      </c>
      <c r="F26" s="90">
        <v>0</v>
      </c>
      <c r="G26" s="90">
        <v>0</v>
      </c>
      <c r="H26" s="90">
        <v>0</v>
      </c>
      <c r="I26" s="90">
        <v>0</v>
      </c>
      <c r="J26" s="90">
        <v>0</v>
      </c>
      <c r="K26" s="90">
        <v>0</v>
      </c>
      <c r="L26" s="91">
        <v>0</v>
      </c>
      <c r="M26" s="90">
        <v>0</v>
      </c>
      <c r="N26" s="91">
        <v>0</v>
      </c>
    </row>
    <row r="27" spans="1:17" ht="15.95" customHeight="1" x14ac:dyDescent="0.25">
      <c r="A27" s="64" t="s">
        <v>63</v>
      </c>
      <c r="B27" s="78">
        <f>SUM(C27:N27)</f>
        <v>0</v>
      </c>
      <c r="C27" s="90">
        <v>0</v>
      </c>
      <c r="D27" s="91">
        <v>0</v>
      </c>
      <c r="E27" s="90">
        <v>0</v>
      </c>
      <c r="F27" s="90">
        <v>0</v>
      </c>
      <c r="G27" s="90">
        <v>0</v>
      </c>
      <c r="H27" s="90">
        <v>0</v>
      </c>
      <c r="I27" s="90">
        <v>0</v>
      </c>
      <c r="J27" s="90">
        <v>0</v>
      </c>
      <c r="K27" s="90">
        <v>0</v>
      </c>
      <c r="L27" s="91">
        <v>0</v>
      </c>
      <c r="M27" s="90">
        <v>0</v>
      </c>
      <c r="N27" s="91">
        <v>0</v>
      </c>
    </row>
    <row r="28" spans="1:17" ht="15.95" customHeight="1" thickBot="1" x14ac:dyDescent="0.3">
      <c r="A28" s="215" t="s">
        <v>64</v>
      </c>
      <c r="B28" s="78">
        <f>SUM(C28:N28)</f>
        <v>0</v>
      </c>
      <c r="C28" s="94">
        <v>0</v>
      </c>
      <c r="D28" s="98">
        <v>0</v>
      </c>
      <c r="E28" s="94">
        <v>0</v>
      </c>
      <c r="F28" s="94">
        <v>0</v>
      </c>
      <c r="G28" s="94">
        <v>0</v>
      </c>
      <c r="H28" s="94">
        <v>0</v>
      </c>
      <c r="I28" s="94">
        <v>0</v>
      </c>
      <c r="J28" s="94">
        <v>0</v>
      </c>
      <c r="K28" s="94">
        <v>0</v>
      </c>
      <c r="L28" s="98">
        <v>0</v>
      </c>
      <c r="M28" s="94">
        <v>0</v>
      </c>
      <c r="N28" s="98">
        <v>0</v>
      </c>
    </row>
    <row r="29" spans="1:17" ht="18.75" thickBot="1" x14ac:dyDescent="0.3">
      <c r="A29" s="223" t="s">
        <v>65</v>
      </c>
      <c r="B29" s="55">
        <f t="shared" ref="B29:L29" si="9">SUM(B30:B31)</f>
        <v>6617</v>
      </c>
      <c r="C29" s="23">
        <f t="shared" si="9"/>
        <v>394</v>
      </c>
      <c r="D29" s="23">
        <f t="shared" si="9"/>
        <v>466</v>
      </c>
      <c r="E29" s="23">
        <f t="shared" si="9"/>
        <v>601</v>
      </c>
      <c r="F29" s="23">
        <f t="shared" si="9"/>
        <v>640</v>
      </c>
      <c r="G29" s="23">
        <f t="shared" si="9"/>
        <v>552</v>
      </c>
      <c r="H29" s="23">
        <f t="shared" si="9"/>
        <v>571</v>
      </c>
      <c r="I29" s="23">
        <f t="shared" si="9"/>
        <v>613</v>
      </c>
      <c r="J29" s="23">
        <f t="shared" si="9"/>
        <v>574</v>
      </c>
      <c r="K29" s="23">
        <f t="shared" si="9"/>
        <v>673</v>
      </c>
      <c r="L29" s="23">
        <f t="shared" si="9"/>
        <v>497</v>
      </c>
      <c r="M29" s="23">
        <v>520</v>
      </c>
      <c r="N29" s="23">
        <v>516</v>
      </c>
    </row>
    <row r="30" spans="1:17" ht="15.95" customHeight="1" x14ac:dyDescent="0.25">
      <c r="A30" s="64" t="s">
        <v>25</v>
      </c>
      <c r="B30" s="48">
        <f>SUM(C30:N30)</f>
        <v>6617</v>
      </c>
      <c r="C30" s="88">
        <v>394</v>
      </c>
      <c r="D30" s="89">
        <v>466</v>
      </c>
      <c r="E30" s="88">
        <v>601</v>
      </c>
      <c r="F30" s="88">
        <v>640</v>
      </c>
      <c r="G30" s="207">
        <v>552</v>
      </c>
      <c r="H30" s="207">
        <v>571</v>
      </c>
      <c r="I30" s="88">
        <v>613</v>
      </c>
      <c r="J30" s="88">
        <v>574</v>
      </c>
      <c r="K30" s="90">
        <v>673</v>
      </c>
      <c r="L30" s="91">
        <v>497</v>
      </c>
      <c r="M30" s="90">
        <v>520</v>
      </c>
      <c r="N30" s="91">
        <v>516</v>
      </c>
    </row>
    <row r="31" spans="1:17" ht="15.95" customHeight="1" thickBot="1" x14ac:dyDescent="0.3">
      <c r="A31" s="215" t="s">
        <v>66</v>
      </c>
      <c r="B31" s="78">
        <f>SUM(C31:N31)</f>
        <v>0</v>
      </c>
      <c r="C31" s="94">
        <v>0</v>
      </c>
      <c r="D31" s="98">
        <v>0</v>
      </c>
      <c r="E31" s="94">
        <v>0</v>
      </c>
      <c r="F31" s="94">
        <v>0</v>
      </c>
      <c r="G31" s="94">
        <v>0</v>
      </c>
      <c r="H31" s="94">
        <v>0</v>
      </c>
      <c r="I31" s="94">
        <v>0</v>
      </c>
      <c r="J31" s="94">
        <v>0</v>
      </c>
      <c r="K31" s="94">
        <v>0</v>
      </c>
      <c r="L31" s="98">
        <v>0</v>
      </c>
      <c r="M31" s="94">
        <v>0</v>
      </c>
      <c r="N31" s="98">
        <v>0</v>
      </c>
    </row>
    <row r="32" spans="1:17" ht="18.75" thickBot="1" x14ac:dyDescent="0.3">
      <c r="A32" s="223" t="s">
        <v>67</v>
      </c>
      <c r="B32" s="55">
        <f t="shared" ref="B32:L32" si="10">SUM(B33:B34)</f>
        <v>5894</v>
      </c>
      <c r="C32" s="23">
        <f t="shared" si="10"/>
        <v>647</v>
      </c>
      <c r="D32" s="23">
        <f t="shared" si="10"/>
        <v>593</v>
      </c>
      <c r="E32" s="23">
        <f t="shared" si="10"/>
        <v>539</v>
      </c>
      <c r="F32" s="23">
        <f t="shared" si="10"/>
        <v>472</v>
      </c>
      <c r="G32" s="23">
        <f t="shared" si="10"/>
        <v>521</v>
      </c>
      <c r="H32" s="23">
        <f t="shared" si="10"/>
        <v>418</v>
      </c>
      <c r="I32" s="23">
        <f t="shared" si="10"/>
        <v>488</v>
      </c>
      <c r="J32" s="23">
        <f t="shared" si="10"/>
        <v>416</v>
      </c>
      <c r="K32" s="23">
        <f t="shared" si="10"/>
        <v>502</v>
      </c>
      <c r="L32" s="23">
        <f t="shared" si="10"/>
        <v>421</v>
      </c>
      <c r="M32" s="23">
        <v>391</v>
      </c>
      <c r="N32" s="23">
        <v>486</v>
      </c>
    </row>
    <row r="33" spans="1:14" ht="15.95" customHeight="1" x14ac:dyDescent="0.25">
      <c r="A33" s="64" t="s">
        <v>15</v>
      </c>
      <c r="B33" s="48">
        <f>SUM(C33:N33)</f>
        <v>5856</v>
      </c>
      <c r="C33" s="88">
        <v>645</v>
      </c>
      <c r="D33" s="89">
        <v>584</v>
      </c>
      <c r="E33" s="88">
        <v>537</v>
      </c>
      <c r="F33" s="88">
        <v>465</v>
      </c>
      <c r="G33" s="88">
        <v>519</v>
      </c>
      <c r="H33" s="88">
        <v>414</v>
      </c>
      <c r="I33" s="88">
        <v>487</v>
      </c>
      <c r="J33" s="88">
        <v>412</v>
      </c>
      <c r="K33" s="90">
        <v>499</v>
      </c>
      <c r="L33" s="91">
        <v>418</v>
      </c>
      <c r="M33" s="90">
        <v>390</v>
      </c>
      <c r="N33" s="91">
        <v>486</v>
      </c>
    </row>
    <row r="34" spans="1:14" ht="15.95" customHeight="1" thickBot="1" x14ac:dyDescent="0.3">
      <c r="A34" s="64" t="s">
        <v>68</v>
      </c>
      <c r="B34" s="78">
        <f>SUM(C34:N34)</f>
        <v>38</v>
      </c>
      <c r="C34" s="90">
        <v>2</v>
      </c>
      <c r="D34" s="91">
        <v>9</v>
      </c>
      <c r="E34" s="90">
        <v>2</v>
      </c>
      <c r="F34" s="90">
        <v>7</v>
      </c>
      <c r="G34" s="208">
        <v>2</v>
      </c>
      <c r="H34" s="90">
        <v>4</v>
      </c>
      <c r="I34" s="90">
        <v>1</v>
      </c>
      <c r="J34" s="90">
        <v>4</v>
      </c>
      <c r="K34" s="90">
        <v>3</v>
      </c>
      <c r="L34" s="91">
        <v>3</v>
      </c>
      <c r="M34" s="90">
        <v>1</v>
      </c>
      <c r="N34" s="91">
        <v>0</v>
      </c>
    </row>
    <row r="35" spans="1:14" ht="18.75" thickBot="1" x14ac:dyDescent="0.3">
      <c r="A35" s="222" t="s">
        <v>69</v>
      </c>
      <c r="B35" s="113">
        <f>+B36+B40+B45+B49</f>
        <v>10637</v>
      </c>
      <c r="C35" s="113">
        <f t="shared" ref="C35:E35" si="11">+C36+C40+C45+C49</f>
        <v>832</v>
      </c>
      <c r="D35" s="113">
        <f t="shared" si="11"/>
        <v>716</v>
      </c>
      <c r="E35" s="113">
        <f t="shared" si="11"/>
        <v>952</v>
      </c>
      <c r="F35" s="113">
        <f t="shared" ref="F35:I35" si="12">+F36+F40+F45+F49</f>
        <v>927</v>
      </c>
      <c r="G35" s="113">
        <f t="shared" si="12"/>
        <v>774</v>
      </c>
      <c r="H35" s="113">
        <f t="shared" si="12"/>
        <v>732</v>
      </c>
      <c r="I35" s="113">
        <f t="shared" si="12"/>
        <v>1045</v>
      </c>
      <c r="J35" s="113">
        <f t="shared" ref="J35:L35" si="13">+J36+J40+J45+J49</f>
        <v>960</v>
      </c>
      <c r="K35" s="113">
        <f t="shared" si="13"/>
        <v>1039</v>
      </c>
      <c r="L35" s="113">
        <f t="shared" si="13"/>
        <v>994</v>
      </c>
      <c r="M35" s="113">
        <v>824</v>
      </c>
      <c r="N35" s="113">
        <v>842</v>
      </c>
    </row>
    <row r="36" spans="1:14" ht="16.5" thickBot="1" x14ac:dyDescent="0.3">
      <c r="A36" s="223" t="s">
        <v>70</v>
      </c>
      <c r="B36" s="43">
        <f>SUM(B37:B39)</f>
        <v>2</v>
      </c>
      <c r="C36" s="23">
        <f t="shared" ref="C36:E36" si="14">SUM(C37:C39)</f>
        <v>0</v>
      </c>
      <c r="D36" s="23">
        <f t="shared" si="14"/>
        <v>0</v>
      </c>
      <c r="E36" s="23">
        <f t="shared" si="14"/>
        <v>0</v>
      </c>
      <c r="F36" s="23">
        <f t="shared" ref="F36:L36" si="15">SUM(F37:F39)</f>
        <v>0</v>
      </c>
      <c r="G36" s="23">
        <f t="shared" si="15"/>
        <v>0</v>
      </c>
      <c r="H36" s="23">
        <f t="shared" si="15"/>
        <v>0</v>
      </c>
      <c r="I36" s="23">
        <f t="shared" si="15"/>
        <v>2</v>
      </c>
      <c r="J36" s="23">
        <f t="shared" si="15"/>
        <v>0</v>
      </c>
      <c r="K36" s="23">
        <f t="shared" si="15"/>
        <v>0</v>
      </c>
      <c r="L36" s="23">
        <f t="shared" si="15"/>
        <v>0</v>
      </c>
      <c r="M36" s="23">
        <v>0</v>
      </c>
      <c r="N36" s="23">
        <v>0</v>
      </c>
    </row>
    <row r="37" spans="1:14" ht="15.95" customHeight="1" x14ac:dyDescent="0.25">
      <c r="A37" s="64" t="s">
        <v>71</v>
      </c>
      <c r="B37" s="48">
        <f>SUM(C37:N37)</f>
        <v>1</v>
      </c>
      <c r="C37" s="90">
        <v>0</v>
      </c>
      <c r="D37" s="91">
        <v>0</v>
      </c>
      <c r="E37" s="90">
        <v>0</v>
      </c>
      <c r="F37" s="90">
        <v>0</v>
      </c>
      <c r="G37" s="90">
        <v>0</v>
      </c>
      <c r="H37" s="90">
        <v>0</v>
      </c>
      <c r="I37" s="90">
        <v>1</v>
      </c>
      <c r="J37" s="90">
        <v>0</v>
      </c>
      <c r="K37" s="90">
        <v>0</v>
      </c>
      <c r="L37" s="91">
        <v>0</v>
      </c>
      <c r="M37" s="90">
        <v>0</v>
      </c>
      <c r="N37" s="91">
        <v>0</v>
      </c>
    </row>
    <row r="38" spans="1:14" ht="15.95" customHeight="1" x14ac:dyDescent="0.25">
      <c r="A38" s="64" t="s">
        <v>72</v>
      </c>
      <c r="B38" s="78">
        <f>SUM(C38:N38)</f>
        <v>0</v>
      </c>
      <c r="C38" s="90">
        <v>0</v>
      </c>
      <c r="D38" s="91">
        <v>0</v>
      </c>
      <c r="E38" s="90">
        <v>0</v>
      </c>
      <c r="F38" s="90">
        <v>0</v>
      </c>
      <c r="G38" s="90">
        <v>0</v>
      </c>
      <c r="H38" s="90">
        <v>0</v>
      </c>
      <c r="I38" s="90">
        <v>0</v>
      </c>
      <c r="J38" s="90">
        <v>0</v>
      </c>
      <c r="K38" s="90">
        <v>0</v>
      </c>
      <c r="L38" s="91">
        <v>0</v>
      </c>
      <c r="M38" s="90">
        <v>0</v>
      </c>
      <c r="N38" s="91">
        <v>0</v>
      </c>
    </row>
    <row r="39" spans="1:14" ht="15.95" customHeight="1" thickBot="1" x14ac:dyDescent="0.3">
      <c r="A39" s="64" t="s">
        <v>73</v>
      </c>
      <c r="B39" s="78">
        <f>SUM(C39:N39)</f>
        <v>1</v>
      </c>
      <c r="C39" s="94">
        <v>0</v>
      </c>
      <c r="D39" s="98">
        <v>0</v>
      </c>
      <c r="E39" s="94">
        <v>0</v>
      </c>
      <c r="F39" s="94">
        <v>0</v>
      </c>
      <c r="G39" s="94">
        <v>0</v>
      </c>
      <c r="H39" s="94">
        <v>0</v>
      </c>
      <c r="I39" s="94">
        <v>1</v>
      </c>
      <c r="J39" s="94">
        <v>0</v>
      </c>
      <c r="K39" s="94">
        <v>0</v>
      </c>
      <c r="L39" s="98">
        <v>0</v>
      </c>
      <c r="M39" s="94">
        <v>0</v>
      </c>
      <c r="N39" s="98">
        <v>0</v>
      </c>
    </row>
    <row r="40" spans="1:14" ht="18.75" thickBot="1" x14ac:dyDescent="0.3">
      <c r="A40" s="223" t="s">
        <v>74</v>
      </c>
      <c r="B40" s="55">
        <f t="shared" ref="B40:L40" si="16">SUM(B41:B44)</f>
        <v>110</v>
      </c>
      <c r="C40" s="23">
        <f t="shared" si="16"/>
        <v>1</v>
      </c>
      <c r="D40" s="23">
        <f t="shared" si="16"/>
        <v>0</v>
      </c>
      <c r="E40" s="23">
        <f t="shared" si="16"/>
        <v>0</v>
      </c>
      <c r="F40" s="23">
        <f t="shared" si="16"/>
        <v>14</v>
      </c>
      <c r="G40" s="23">
        <f t="shared" si="16"/>
        <v>8</v>
      </c>
      <c r="H40" s="23">
        <f t="shared" si="16"/>
        <v>22</v>
      </c>
      <c r="I40" s="23">
        <f t="shared" si="16"/>
        <v>13</v>
      </c>
      <c r="J40" s="23">
        <f t="shared" si="16"/>
        <v>9</v>
      </c>
      <c r="K40" s="23">
        <f t="shared" si="16"/>
        <v>12</v>
      </c>
      <c r="L40" s="23">
        <f t="shared" si="16"/>
        <v>18</v>
      </c>
      <c r="M40" s="23">
        <v>11</v>
      </c>
      <c r="N40" s="23">
        <v>2</v>
      </c>
    </row>
    <row r="41" spans="1:14" ht="15.95" customHeight="1" x14ac:dyDescent="0.25">
      <c r="A41" s="64" t="s">
        <v>16</v>
      </c>
      <c r="B41" s="48">
        <f>SUM(C41:N41)</f>
        <v>1</v>
      </c>
      <c r="C41" s="90">
        <v>0</v>
      </c>
      <c r="D41" s="88">
        <v>0</v>
      </c>
      <c r="E41" s="90">
        <v>0</v>
      </c>
      <c r="F41" s="90">
        <v>0</v>
      </c>
      <c r="G41" s="90">
        <v>0</v>
      </c>
      <c r="H41" s="90">
        <v>0</v>
      </c>
      <c r="I41" s="90">
        <v>0</v>
      </c>
      <c r="J41" s="90">
        <v>0</v>
      </c>
      <c r="K41" s="90">
        <v>0</v>
      </c>
      <c r="L41" s="91">
        <v>0</v>
      </c>
      <c r="M41" s="90">
        <v>1</v>
      </c>
      <c r="N41" s="90">
        <v>0</v>
      </c>
    </row>
    <row r="42" spans="1:14" ht="15.95" customHeight="1" x14ac:dyDescent="0.25">
      <c r="A42" s="64" t="s">
        <v>75</v>
      </c>
      <c r="B42" s="78">
        <f>SUM(C42:N42)</f>
        <v>0</v>
      </c>
      <c r="C42" s="90">
        <v>0</v>
      </c>
      <c r="D42" s="90">
        <v>0</v>
      </c>
      <c r="E42" s="90">
        <v>0</v>
      </c>
      <c r="F42" s="90">
        <v>0</v>
      </c>
      <c r="G42" s="90">
        <v>0</v>
      </c>
      <c r="H42" s="90">
        <v>0</v>
      </c>
      <c r="I42" s="90">
        <v>0</v>
      </c>
      <c r="J42" s="90">
        <v>0</v>
      </c>
      <c r="K42" s="90">
        <v>0</v>
      </c>
      <c r="L42" s="91">
        <v>0</v>
      </c>
      <c r="M42" s="90">
        <v>0</v>
      </c>
      <c r="N42" s="90">
        <v>0</v>
      </c>
    </row>
    <row r="43" spans="1:14" ht="15.95" customHeight="1" x14ac:dyDescent="0.25">
      <c r="A43" s="64" t="s">
        <v>76</v>
      </c>
      <c r="B43" s="78">
        <f>SUM(C43:N43)</f>
        <v>108</v>
      </c>
      <c r="C43" s="88">
        <v>0</v>
      </c>
      <c r="D43" s="88">
        <v>0</v>
      </c>
      <c r="E43" s="88">
        <v>0</v>
      </c>
      <c r="F43" s="88">
        <v>14</v>
      </c>
      <c r="G43" s="88">
        <v>8</v>
      </c>
      <c r="H43" s="88">
        <v>22</v>
      </c>
      <c r="I43" s="88">
        <v>13</v>
      </c>
      <c r="J43" s="88">
        <v>9</v>
      </c>
      <c r="K43" s="90">
        <v>12</v>
      </c>
      <c r="L43" s="91">
        <v>18</v>
      </c>
      <c r="M43" s="90">
        <v>10</v>
      </c>
      <c r="N43" s="90">
        <v>2</v>
      </c>
    </row>
    <row r="44" spans="1:14" ht="15.95" customHeight="1" thickBot="1" x14ac:dyDescent="0.3">
      <c r="A44" s="64" t="s">
        <v>77</v>
      </c>
      <c r="B44" s="50">
        <f>SUM(C44:N44)</f>
        <v>1</v>
      </c>
      <c r="C44" s="94">
        <v>1</v>
      </c>
      <c r="D44" s="97">
        <v>0</v>
      </c>
      <c r="E44" s="94">
        <v>0</v>
      </c>
      <c r="F44" s="94">
        <v>0</v>
      </c>
      <c r="G44" s="94">
        <v>0</v>
      </c>
      <c r="H44" s="94">
        <v>0</v>
      </c>
      <c r="I44" s="94">
        <v>0</v>
      </c>
      <c r="J44" s="94">
        <v>0</v>
      </c>
      <c r="K44" s="94">
        <v>0</v>
      </c>
      <c r="L44" s="95">
        <v>0</v>
      </c>
      <c r="M44" s="94">
        <v>0</v>
      </c>
      <c r="N44" s="97">
        <v>0</v>
      </c>
    </row>
    <row r="45" spans="1:14" ht="16.5" thickBot="1" x14ac:dyDescent="0.3">
      <c r="A45" s="223" t="s">
        <v>78</v>
      </c>
      <c r="B45" s="43">
        <f t="shared" ref="B45:L45" si="17">SUM(B46:B48)</f>
        <v>1</v>
      </c>
      <c r="C45" s="23">
        <f t="shared" si="17"/>
        <v>0</v>
      </c>
      <c r="D45" s="23">
        <f t="shared" si="17"/>
        <v>0</v>
      </c>
      <c r="E45" s="23">
        <f t="shared" si="17"/>
        <v>0</v>
      </c>
      <c r="F45" s="23">
        <f t="shared" si="17"/>
        <v>0</v>
      </c>
      <c r="G45" s="23">
        <f t="shared" si="17"/>
        <v>0</v>
      </c>
      <c r="H45" s="23">
        <f t="shared" si="17"/>
        <v>0</v>
      </c>
      <c r="I45" s="23">
        <f t="shared" si="17"/>
        <v>0</v>
      </c>
      <c r="J45" s="23">
        <f t="shared" si="17"/>
        <v>0</v>
      </c>
      <c r="K45" s="23">
        <f t="shared" si="17"/>
        <v>0</v>
      </c>
      <c r="L45" s="23">
        <f t="shared" si="17"/>
        <v>0</v>
      </c>
      <c r="M45" s="23">
        <v>0</v>
      </c>
      <c r="N45" s="23">
        <v>1</v>
      </c>
    </row>
    <row r="46" spans="1:14" ht="15.95" customHeight="1" x14ac:dyDescent="0.25">
      <c r="A46" s="64" t="s">
        <v>79</v>
      </c>
      <c r="B46" s="48">
        <f>SUM(C46:N46)</f>
        <v>1</v>
      </c>
      <c r="C46" s="90">
        <v>0</v>
      </c>
      <c r="D46" s="90">
        <v>0</v>
      </c>
      <c r="E46" s="90">
        <v>0</v>
      </c>
      <c r="F46" s="90">
        <v>0</v>
      </c>
      <c r="G46" s="88">
        <v>0</v>
      </c>
      <c r="H46" s="88">
        <v>0</v>
      </c>
      <c r="I46" s="88">
        <v>0</v>
      </c>
      <c r="J46" s="88">
        <v>0</v>
      </c>
      <c r="K46" s="90">
        <v>0</v>
      </c>
      <c r="L46" s="91">
        <v>0</v>
      </c>
      <c r="M46" s="90">
        <v>0</v>
      </c>
      <c r="N46" s="90">
        <v>1</v>
      </c>
    </row>
    <row r="47" spans="1:14" ht="15.95" customHeight="1" x14ac:dyDescent="0.25">
      <c r="A47" s="64" t="s">
        <v>80</v>
      </c>
      <c r="B47" s="78">
        <f>SUM(C47:N47)</f>
        <v>0</v>
      </c>
      <c r="C47" s="90">
        <v>0</v>
      </c>
      <c r="D47" s="90">
        <v>0</v>
      </c>
      <c r="E47" s="90">
        <v>0</v>
      </c>
      <c r="F47" s="90">
        <v>0</v>
      </c>
      <c r="G47" s="90">
        <v>0</v>
      </c>
      <c r="H47" s="90">
        <v>0</v>
      </c>
      <c r="I47" s="90">
        <v>0</v>
      </c>
      <c r="J47" s="90">
        <v>0</v>
      </c>
      <c r="K47" s="90">
        <v>0</v>
      </c>
      <c r="L47" s="91">
        <v>0</v>
      </c>
      <c r="M47" s="90">
        <v>0</v>
      </c>
      <c r="N47" s="90">
        <v>0</v>
      </c>
    </row>
    <row r="48" spans="1:14" ht="15.95" customHeight="1" thickBot="1" x14ac:dyDescent="0.3">
      <c r="A48" s="64" t="s">
        <v>81</v>
      </c>
      <c r="B48" s="78">
        <f>SUM(C48:N48)</f>
        <v>0</v>
      </c>
      <c r="C48" s="94">
        <v>0</v>
      </c>
      <c r="D48" s="94">
        <v>0</v>
      </c>
      <c r="E48" s="94">
        <v>0</v>
      </c>
      <c r="F48" s="94">
        <v>0</v>
      </c>
      <c r="G48" s="94">
        <v>0</v>
      </c>
      <c r="H48" s="94">
        <v>0</v>
      </c>
      <c r="I48" s="94">
        <v>0</v>
      </c>
      <c r="J48" s="94">
        <v>0</v>
      </c>
      <c r="K48" s="94">
        <v>0</v>
      </c>
      <c r="L48" s="98">
        <v>0</v>
      </c>
      <c r="M48" s="94">
        <v>0</v>
      </c>
      <c r="N48" s="94">
        <v>0</v>
      </c>
    </row>
    <row r="49" spans="1:14" ht="18.75" thickBot="1" x14ac:dyDescent="0.3">
      <c r="A49" s="223" t="s">
        <v>82</v>
      </c>
      <c r="B49" s="55">
        <f t="shared" ref="B49:L49" si="18">SUM(B50:B54)</f>
        <v>10524</v>
      </c>
      <c r="C49" s="23">
        <f t="shared" si="18"/>
        <v>831</v>
      </c>
      <c r="D49" s="23">
        <f t="shared" si="18"/>
        <v>716</v>
      </c>
      <c r="E49" s="23">
        <f t="shared" si="18"/>
        <v>952</v>
      </c>
      <c r="F49" s="23">
        <f t="shared" si="18"/>
        <v>913</v>
      </c>
      <c r="G49" s="23">
        <f t="shared" si="18"/>
        <v>766</v>
      </c>
      <c r="H49" s="23">
        <f t="shared" si="18"/>
        <v>710</v>
      </c>
      <c r="I49" s="23">
        <f t="shared" si="18"/>
        <v>1030</v>
      </c>
      <c r="J49" s="23">
        <f t="shared" si="18"/>
        <v>951</v>
      </c>
      <c r="K49" s="23">
        <f t="shared" si="18"/>
        <v>1027</v>
      </c>
      <c r="L49" s="23">
        <f t="shared" si="18"/>
        <v>976</v>
      </c>
      <c r="M49" s="23">
        <v>813</v>
      </c>
      <c r="N49" s="23">
        <v>839</v>
      </c>
    </row>
    <row r="50" spans="1:14" ht="15.95" customHeight="1" x14ac:dyDescent="0.25">
      <c r="A50" s="64" t="s">
        <v>83</v>
      </c>
      <c r="B50" s="48">
        <f>SUM(C50:N50)</f>
        <v>10524</v>
      </c>
      <c r="C50" s="207">
        <v>831</v>
      </c>
      <c r="D50" s="207">
        <v>716</v>
      </c>
      <c r="E50" s="207">
        <v>952</v>
      </c>
      <c r="F50" s="207">
        <v>913</v>
      </c>
      <c r="G50" s="207">
        <v>766</v>
      </c>
      <c r="H50" s="207">
        <v>710</v>
      </c>
      <c r="I50" s="88">
        <v>1030</v>
      </c>
      <c r="J50" s="88">
        <v>951</v>
      </c>
      <c r="K50" s="90">
        <v>1027</v>
      </c>
      <c r="L50" s="91">
        <v>976</v>
      </c>
      <c r="M50" s="90">
        <v>813</v>
      </c>
      <c r="N50" s="90">
        <v>839</v>
      </c>
    </row>
    <row r="51" spans="1:14" ht="15.95" customHeight="1" x14ac:dyDescent="0.25">
      <c r="A51" s="64" t="s">
        <v>84</v>
      </c>
      <c r="B51" s="78">
        <f>SUM(C51:N51)</f>
        <v>0</v>
      </c>
      <c r="C51" s="90">
        <v>0</v>
      </c>
      <c r="D51" s="90">
        <v>0</v>
      </c>
      <c r="E51" s="90">
        <v>0</v>
      </c>
      <c r="F51" s="90">
        <v>0</v>
      </c>
      <c r="G51" s="90">
        <v>0</v>
      </c>
      <c r="H51" s="90">
        <v>0</v>
      </c>
      <c r="I51" s="90">
        <v>0</v>
      </c>
      <c r="J51" s="90">
        <v>0</v>
      </c>
      <c r="K51" s="90">
        <v>0</v>
      </c>
      <c r="L51" s="91">
        <v>0</v>
      </c>
      <c r="M51" s="90">
        <v>0</v>
      </c>
      <c r="N51" s="90">
        <v>0</v>
      </c>
    </row>
    <row r="52" spans="1:14" ht="15.95" customHeight="1" x14ac:dyDescent="0.25">
      <c r="A52" s="64" t="s">
        <v>85</v>
      </c>
      <c r="B52" s="78">
        <f>SUM(C52:N52)</f>
        <v>0</v>
      </c>
      <c r="C52" s="90">
        <v>0</v>
      </c>
      <c r="D52" s="90">
        <v>0</v>
      </c>
      <c r="E52" s="90">
        <v>0</v>
      </c>
      <c r="F52" s="90">
        <v>0</v>
      </c>
      <c r="G52" s="90">
        <v>0</v>
      </c>
      <c r="H52" s="90">
        <v>0</v>
      </c>
      <c r="I52" s="90">
        <v>0</v>
      </c>
      <c r="J52" s="90">
        <v>0</v>
      </c>
      <c r="K52" s="90">
        <v>0</v>
      </c>
      <c r="L52" s="91">
        <v>0</v>
      </c>
      <c r="M52" s="90">
        <v>0</v>
      </c>
      <c r="N52" s="90">
        <v>0</v>
      </c>
    </row>
    <row r="53" spans="1:14" ht="15.95" customHeight="1" x14ac:dyDescent="0.25">
      <c r="A53" s="64" t="s">
        <v>23</v>
      </c>
      <c r="B53" s="50">
        <f>SUM(C53:N53)</f>
        <v>0</v>
      </c>
      <c r="C53" s="96">
        <v>0</v>
      </c>
      <c r="D53" s="96">
        <v>0</v>
      </c>
      <c r="E53" s="96">
        <v>0</v>
      </c>
      <c r="F53" s="96">
        <v>0</v>
      </c>
      <c r="G53" s="96">
        <v>0</v>
      </c>
      <c r="H53" s="96">
        <v>0</v>
      </c>
      <c r="I53" s="96">
        <v>0</v>
      </c>
      <c r="J53" s="96">
        <v>0</v>
      </c>
      <c r="K53" s="96">
        <v>0</v>
      </c>
      <c r="L53" s="21">
        <v>0</v>
      </c>
      <c r="M53" s="96">
        <v>0</v>
      </c>
      <c r="N53" s="96">
        <v>0</v>
      </c>
    </row>
    <row r="54" spans="1:14" ht="15.95" customHeight="1" thickBot="1" x14ac:dyDescent="0.3">
      <c r="A54" s="64" t="s">
        <v>86</v>
      </c>
      <c r="B54" s="78">
        <f>SUM(C54:N54)</f>
        <v>0</v>
      </c>
      <c r="C54" s="90">
        <v>0</v>
      </c>
      <c r="D54" s="90">
        <v>0</v>
      </c>
      <c r="E54" s="90">
        <v>0</v>
      </c>
      <c r="F54" s="90">
        <v>0</v>
      </c>
      <c r="G54" s="90">
        <v>0</v>
      </c>
      <c r="H54" s="90">
        <v>0</v>
      </c>
      <c r="I54" s="90">
        <v>0</v>
      </c>
      <c r="J54" s="90">
        <v>0</v>
      </c>
      <c r="K54" s="90">
        <v>0</v>
      </c>
      <c r="L54" s="91">
        <v>0</v>
      </c>
      <c r="M54" s="90">
        <v>0</v>
      </c>
      <c r="N54" s="90">
        <v>0</v>
      </c>
    </row>
    <row r="55" spans="1:14" ht="18.75" thickBot="1" x14ac:dyDescent="0.3">
      <c r="A55" s="70" t="s">
        <v>87</v>
      </c>
      <c r="B55" s="113">
        <f t="shared" ref="B55:E55" si="19">+B56+B62+B67+B71</f>
        <v>44428</v>
      </c>
      <c r="C55" s="113">
        <f t="shared" si="19"/>
        <v>3423</v>
      </c>
      <c r="D55" s="113">
        <f t="shared" si="19"/>
        <v>4005</v>
      </c>
      <c r="E55" s="113">
        <f t="shared" si="19"/>
        <v>5078</v>
      </c>
      <c r="F55" s="113">
        <f t="shared" ref="F55:I55" si="20">+F56+F62+F67+F71</f>
        <v>4948</v>
      </c>
      <c r="G55" s="113">
        <f t="shared" si="20"/>
        <v>3905</v>
      </c>
      <c r="H55" s="113">
        <f t="shared" si="20"/>
        <v>3508</v>
      </c>
      <c r="I55" s="113">
        <f t="shared" si="20"/>
        <v>3479</v>
      </c>
      <c r="J55" s="113">
        <f t="shared" ref="J55:L55" si="21">+J56+J62+J67+J71</f>
        <v>3082</v>
      </c>
      <c r="K55" s="113">
        <f t="shared" si="21"/>
        <v>3560</v>
      </c>
      <c r="L55" s="113">
        <f t="shared" si="21"/>
        <v>3459</v>
      </c>
      <c r="M55" s="113">
        <v>2817</v>
      </c>
      <c r="N55" s="113">
        <v>3164</v>
      </c>
    </row>
    <row r="56" spans="1:14" ht="18.75" thickBot="1" x14ac:dyDescent="0.3">
      <c r="A56" s="223" t="s">
        <v>88</v>
      </c>
      <c r="B56" s="55">
        <f>SUM(B57:B61)</f>
        <v>11735</v>
      </c>
      <c r="C56" s="26">
        <f t="shared" ref="C56:E56" si="22">SUM(C57:C61)</f>
        <v>905</v>
      </c>
      <c r="D56" s="26">
        <f t="shared" si="22"/>
        <v>975</v>
      </c>
      <c r="E56" s="26">
        <f t="shared" si="22"/>
        <v>1358</v>
      </c>
      <c r="F56" s="26">
        <f t="shared" ref="F56:I56" si="23">SUM(F57:F61)</f>
        <v>1526</v>
      </c>
      <c r="G56" s="26">
        <f t="shared" si="23"/>
        <v>1024</v>
      </c>
      <c r="H56" s="26">
        <f t="shared" si="23"/>
        <v>925</v>
      </c>
      <c r="I56" s="26">
        <f t="shared" si="23"/>
        <v>937</v>
      </c>
      <c r="J56" s="26">
        <f t="shared" ref="J56:L56" si="24">SUM(J57:J61)</f>
        <v>813</v>
      </c>
      <c r="K56" s="26">
        <f t="shared" si="24"/>
        <v>887</v>
      </c>
      <c r="L56" s="26">
        <f t="shared" si="24"/>
        <v>857</v>
      </c>
      <c r="M56" s="23">
        <v>696</v>
      </c>
      <c r="N56" s="23">
        <v>832</v>
      </c>
    </row>
    <row r="57" spans="1:14" ht="15.95" customHeight="1" x14ac:dyDescent="0.25">
      <c r="A57" s="64" t="s">
        <v>89</v>
      </c>
      <c r="B57" s="48">
        <f>SUM(C57:N57)</f>
        <v>11735</v>
      </c>
      <c r="C57" s="88">
        <v>905</v>
      </c>
      <c r="D57" s="88">
        <v>975</v>
      </c>
      <c r="E57" s="88">
        <v>1358</v>
      </c>
      <c r="F57" s="88">
        <v>1526</v>
      </c>
      <c r="G57" s="88">
        <v>1024</v>
      </c>
      <c r="H57" s="88">
        <v>925</v>
      </c>
      <c r="I57" s="88">
        <v>937</v>
      </c>
      <c r="J57" s="88">
        <v>813</v>
      </c>
      <c r="K57" s="90">
        <v>887</v>
      </c>
      <c r="L57" s="91">
        <v>857</v>
      </c>
      <c r="M57" s="90">
        <v>696</v>
      </c>
      <c r="N57" s="90">
        <v>832</v>
      </c>
    </row>
    <row r="58" spans="1:14" ht="15.95" customHeight="1" x14ac:dyDescent="0.25">
      <c r="A58" s="64" t="s">
        <v>90</v>
      </c>
      <c r="B58" s="78">
        <f>SUM(C58:N58)</f>
        <v>0</v>
      </c>
      <c r="C58" s="90">
        <v>0</v>
      </c>
      <c r="D58" s="90">
        <v>0</v>
      </c>
      <c r="E58" s="90">
        <v>0</v>
      </c>
      <c r="F58" s="90">
        <v>0</v>
      </c>
      <c r="G58" s="90">
        <v>0</v>
      </c>
      <c r="H58" s="90">
        <v>0</v>
      </c>
      <c r="I58" s="90">
        <v>0</v>
      </c>
      <c r="J58" s="90">
        <v>0</v>
      </c>
      <c r="K58" s="90">
        <v>0</v>
      </c>
      <c r="L58" s="91">
        <v>0</v>
      </c>
      <c r="M58" s="90">
        <v>0</v>
      </c>
      <c r="N58" s="90">
        <v>0</v>
      </c>
    </row>
    <row r="59" spans="1:14" ht="15.95" customHeight="1" x14ac:dyDescent="0.25">
      <c r="A59" s="64" t="s">
        <v>91</v>
      </c>
      <c r="B59" s="78">
        <f>SUM(C59:N59)</f>
        <v>0</v>
      </c>
      <c r="C59" s="90">
        <v>0</v>
      </c>
      <c r="D59" s="90">
        <v>0</v>
      </c>
      <c r="E59" s="90">
        <v>0</v>
      </c>
      <c r="F59" s="90">
        <v>0</v>
      </c>
      <c r="G59" s="90">
        <v>0</v>
      </c>
      <c r="H59" s="90">
        <v>0</v>
      </c>
      <c r="I59" s="90">
        <v>0</v>
      </c>
      <c r="J59" s="90">
        <v>0</v>
      </c>
      <c r="K59" s="90">
        <v>0</v>
      </c>
      <c r="L59" s="91">
        <v>0</v>
      </c>
      <c r="M59" s="90">
        <v>0</v>
      </c>
      <c r="N59" s="90">
        <v>0</v>
      </c>
    </row>
    <row r="60" spans="1:14" ht="15.95" customHeight="1" x14ac:dyDescent="0.25">
      <c r="A60" s="64" t="s">
        <v>92</v>
      </c>
      <c r="B60" s="50">
        <f>SUM(C60:N60)</f>
        <v>0</v>
      </c>
      <c r="C60" s="90">
        <v>0</v>
      </c>
      <c r="D60" s="90">
        <v>0</v>
      </c>
      <c r="E60" s="90">
        <v>0</v>
      </c>
      <c r="F60" s="90">
        <v>0</v>
      </c>
      <c r="G60" s="90">
        <v>0</v>
      </c>
      <c r="H60" s="90">
        <v>0</v>
      </c>
      <c r="I60" s="90">
        <v>0</v>
      </c>
      <c r="J60" s="90">
        <v>0</v>
      </c>
      <c r="K60" s="90">
        <v>0</v>
      </c>
      <c r="L60" s="91">
        <v>0</v>
      </c>
      <c r="M60" s="90">
        <v>0</v>
      </c>
      <c r="N60" s="90">
        <v>0</v>
      </c>
    </row>
    <row r="61" spans="1:14" ht="15.95" customHeight="1" thickBot="1" x14ac:dyDescent="0.3">
      <c r="A61" s="64" t="s">
        <v>93</v>
      </c>
      <c r="B61" s="78">
        <f>SUM(C61:N61)</f>
        <v>0</v>
      </c>
      <c r="C61" s="94">
        <v>0</v>
      </c>
      <c r="D61" s="94">
        <v>0</v>
      </c>
      <c r="E61" s="94">
        <v>0</v>
      </c>
      <c r="F61" s="94">
        <v>0</v>
      </c>
      <c r="G61" s="94">
        <v>0</v>
      </c>
      <c r="H61" s="94">
        <v>0</v>
      </c>
      <c r="I61" s="94">
        <v>0</v>
      </c>
      <c r="J61" s="94">
        <v>0</v>
      </c>
      <c r="K61" s="94">
        <v>0</v>
      </c>
      <c r="L61" s="98">
        <v>0</v>
      </c>
      <c r="M61" s="94">
        <v>0</v>
      </c>
      <c r="N61" s="94">
        <v>0</v>
      </c>
    </row>
    <row r="62" spans="1:14" ht="18" customHeight="1" thickBot="1" x14ac:dyDescent="0.3">
      <c r="A62" s="223" t="s">
        <v>94</v>
      </c>
      <c r="B62" s="43">
        <f t="shared" ref="B62:L62" si="25">SUM(B63:B66)</f>
        <v>8</v>
      </c>
      <c r="C62" s="23">
        <f t="shared" si="25"/>
        <v>0</v>
      </c>
      <c r="D62" s="23">
        <f t="shared" si="25"/>
        <v>5</v>
      </c>
      <c r="E62" s="23">
        <f t="shared" si="25"/>
        <v>0</v>
      </c>
      <c r="F62" s="23">
        <f t="shared" si="25"/>
        <v>0</v>
      </c>
      <c r="G62" s="23">
        <f t="shared" si="25"/>
        <v>2</v>
      </c>
      <c r="H62" s="23">
        <v>1</v>
      </c>
      <c r="I62" s="23">
        <f t="shared" si="25"/>
        <v>0</v>
      </c>
      <c r="J62" s="23">
        <f t="shared" si="25"/>
        <v>0</v>
      </c>
      <c r="K62" s="23">
        <f t="shared" si="25"/>
        <v>0</v>
      </c>
      <c r="L62" s="23">
        <f t="shared" si="25"/>
        <v>0</v>
      </c>
      <c r="M62" s="23">
        <v>0</v>
      </c>
      <c r="N62" s="23">
        <v>0</v>
      </c>
    </row>
    <row r="63" spans="1:14" ht="15.95" customHeight="1" x14ac:dyDescent="0.25">
      <c r="A63" s="64" t="s">
        <v>95</v>
      </c>
      <c r="B63" s="48">
        <f>SUM(C63:N63)</f>
        <v>7</v>
      </c>
      <c r="C63" s="90">
        <v>0</v>
      </c>
      <c r="D63" s="91">
        <v>4</v>
      </c>
      <c r="E63" s="90">
        <v>0</v>
      </c>
      <c r="F63" s="90">
        <v>0</v>
      </c>
      <c r="G63" s="88">
        <v>2</v>
      </c>
      <c r="H63" s="88">
        <v>1</v>
      </c>
      <c r="I63" s="88">
        <v>0</v>
      </c>
      <c r="J63" s="88">
        <v>0</v>
      </c>
      <c r="K63" s="90">
        <v>0</v>
      </c>
      <c r="L63" s="91">
        <v>0</v>
      </c>
      <c r="M63" s="90">
        <v>0</v>
      </c>
      <c r="N63" s="91">
        <v>0</v>
      </c>
    </row>
    <row r="64" spans="1:14" ht="15.95" customHeight="1" x14ac:dyDescent="0.25">
      <c r="A64" s="64" t="s">
        <v>96</v>
      </c>
      <c r="B64" s="78">
        <f>SUM(C64:N64)</f>
        <v>0</v>
      </c>
      <c r="C64" s="90">
        <v>0</v>
      </c>
      <c r="D64" s="91">
        <v>0</v>
      </c>
      <c r="E64" s="90">
        <v>0</v>
      </c>
      <c r="F64" s="90">
        <v>0</v>
      </c>
      <c r="G64" s="90">
        <v>0</v>
      </c>
      <c r="H64" s="90">
        <v>0</v>
      </c>
      <c r="I64" s="90">
        <v>0</v>
      </c>
      <c r="J64" s="90">
        <v>0</v>
      </c>
      <c r="K64" s="90">
        <v>0</v>
      </c>
      <c r="L64" s="91">
        <v>0</v>
      </c>
      <c r="M64" s="90">
        <v>0</v>
      </c>
      <c r="N64" s="91">
        <v>0</v>
      </c>
    </row>
    <row r="65" spans="1:14" ht="15.95" customHeight="1" x14ac:dyDescent="0.25">
      <c r="A65" s="64" t="s">
        <v>97</v>
      </c>
      <c r="B65" s="78">
        <f>SUM(C65:N65)</f>
        <v>0</v>
      </c>
      <c r="C65" s="90">
        <v>0</v>
      </c>
      <c r="D65" s="91">
        <v>0</v>
      </c>
      <c r="E65" s="90">
        <v>0</v>
      </c>
      <c r="F65" s="90">
        <v>0</v>
      </c>
      <c r="G65" s="90">
        <v>0</v>
      </c>
      <c r="H65" s="90">
        <v>0</v>
      </c>
      <c r="I65" s="90">
        <v>0</v>
      </c>
      <c r="J65" s="90">
        <v>0</v>
      </c>
      <c r="K65" s="90">
        <v>0</v>
      </c>
      <c r="L65" s="91">
        <v>0</v>
      </c>
      <c r="M65" s="90">
        <v>0</v>
      </c>
      <c r="N65" s="91">
        <v>0</v>
      </c>
    </row>
    <row r="66" spans="1:14" ht="15.95" customHeight="1" thickBot="1" x14ac:dyDescent="0.3">
      <c r="A66" s="64" t="s">
        <v>98</v>
      </c>
      <c r="B66" s="50">
        <f>SUM(C66:N66)</f>
        <v>1</v>
      </c>
      <c r="C66" s="94">
        <v>0</v>
      </c>
      <c r="D66" s="95">
        <v>1</v>
      </c>
      <c r="E66" s="94">
        <v>0</v>
      </c>
      <c r="F66" s="94">
        <v>0</v>
      </c>
      <c r="G66" s="94">
        <v>0</v>
      </c>
      <c r="H66" s="94">
        <v>0</v>
      </c>
      <c r="I66" s="94">
        <v>0</v>
      </c>
      <c r="J66" s="94">
        <v>0</v>
      </c>
      <c r="K66" s="94">
        <v>0</v>
      </c>
      <c r="L66" s="95">
        <v>0</v>
      </c>
      <c r="M66" s="94">
        <v>0</v>
      </c>
      <c r="N66" s="95">
        <v>0</v>
      </c>
    </row>
    <row r="67" spans="1:14" ht="18.75" thickBot="1" x14ac:dyDescent="0.3">
      <c r="A67" s="223" t="s">
        <v>99</v>
      </c>
      <c r="B67" s="55">
        <f t="shared" ref="B67:L67" si="26">SUM(B68:B70)</f>
        <v>19620</v>
      </c>
      <c r="C67" s="23">
        <f t="shared" si="26"/>
        <v>1489</v>
      </c>
      <c r="D67" s="23">
        <f t="shared" si="26"/>
        <v>1894</v>
      </c>
      <c r="E67" s="23">
        <f t="shared" si="26"/>
        <v>2456</v>
      </c>
      <c r="F67" s="23">
        <f t="shared" si="26"/>
        <v>2325</v>
      </c>
      <c r="G67" s="23">
        <f t="shared" si="26"/>
        <v>1802</v>
      </c>
      <c r="H67" s="23">
        <f t="shared" si="26"/>
        <v>1516</v>
      </c>
      <c r="I67" s="23">
        <f t="shared" si="26"/>
        <v>1442</v>
      </c>
      <c r="J67" s="23">
        <f t="shared" si="26"/>
        <v>1327</v>
      </c>
      <c r="K67" s="23">
        <f t="shared" si="26"/>
        <v>1570</v>
      </c>
      <c r="L67" s="23">
        <f t="shared" si="26"/>
        <v>1401</v>
      </c>
      <c r="M67" s="23">
        <v>1170</v>
      </c>
      <c r="N67" s="23">
        <v>1228</v>
      </c>
    </row>
    <row r="68" spans="1:14" ht="15.95" customHeight="1" x14ac:dyDescent="0.25">
      <c r="A68" s="64" t="s">
        <v>26</v>
      </c>
      <c r="B68" s="48">
        <f>SUM(C68:N68)</f>
        <v>6314</v>
      </c>
      <c r="C68" s="88">
        <v>484</v>
      </c>
      <c r="D68" s="89">
        <v>441</v>
      </c>
      <c r="E68" s="88">
        <v>659</v>
      </c>
      <c r="F68" s="88">
        <v>642</v>
      </c>
      <c r="G68" s="88">
        <v>560</v>
      </c>
      <c r="H68" s="88">
        <v>511</v>
      </c>
      <c r="I68" s="88">
        <v>495</v>
      </c>
      <c r="J68" s="88">
        <v>491</v>
      </c>
      <c r="K68" s="90">
        <v>588</v>
      </c>
      <c r="L68" s="91">
        <v>522</v>
      </c>
      <c r="M68" s="90">
        <v>437</v>
      </c>
      <c r="N68" s="91">
        <v>484</v>
      </c>
    </row>
    <row r="69" spans="1:14" ht="15.95" customHeight="1" x14ac:dyDescent="0.25">
      <c r="A69" s="64" t="s">
        <v>100</v>
      </c>
      <c r="B69" s="78">
        <f>SUM(C69:N69)</f>
        <v>0</v>
      </c>
      <c r="C69" s="90">
        <v>0</v>
      </c>
      <c r="D69" s="91">
        <v>0</v>
      </c>
      <c r="E69" s="90">
        <v>0</v>
      </c>
      <c r="F69" s="90">
        <v>0</v>
      </c>
      <c r="G69" s="90">
        <v>0</v>
      </c>
      <c r="H69" s="90">
        <v>0</v>
      </c>
      <c r="I69" s="90">
        <v>0</v>
      </c>
      <c r="J69" s="90">
        <v>0</v>
      </c>
      <c r="K69" s="90">
        <v>0</v>
      </c>
      <c r="L69" s="91">
        <v>0</v>
      </c>
      <c r="M69" s="90">
        <v>0</v>
      </c>
      <c r="N69" s="91">
        <v>0</v>
      </c>
    </row>
    <row r="70" spans="1:14" ht="15.95" customHeight="1" thickBot="1" x14ac:dyDescent="0.3">
      <c r="A70" s="64" t="s">
        <v>101</v>
      </c>
      <c r="B70" s="78">
        <f>SUM(C70:N70)</f>
        <v>13306</v>
      </c>
      <c r="C70" s="88">
        <v>1005</v>
      </c>
      <c r="D70" s="89">
        <v>1453</v>
      </c>
      <c r="E70" s="88">
        <v>1797</v>
      </c>
      <c r="F70" s="88">
        <v>1683</v>
      </c>
      <c r="G70" s="207">
        <v>1242</v>
      </c>
      <c r="H70" s="88">
        <v>1005</v>
      </c>
      <c r="I70" s="88">
        <v>947</v>
      </c>
      <c r="J70" s="88">
        <v>836</v>
      </c>
      <c r="K70" s="90">
        <v>982</v>
      </c>
      <c r="L70" s="91">
        <v>879</v>
      </c>
      <c r="M70" s="90">
        <v>733</v>
      </c>
      <c r="N70" s="91">
        <v>744</v>
      </c>
    </row>
    <row r="71" spans="1:14" ht="18.75" thickBot="1" x14ac:dyDescent="0.3">
      <c r="A71" s="223" t="s">
        <v>102</v>
      </c>
      <c r="B71" s="55">
        <f t="shared" ref="B71:L71" si="27">SUM(B72:B74)</f>
        <v>13065</v>
      </c>
      <c r="C71" s="23">
        <f t="shared" si="27"/>
        <v>1029</v>
      </c>
      <c r="D71" s="23">
        <f t="shared" si="27"/>
        <v>1131</v>
      </c>
      <c r="E71" s="23">
        <f t="shared" si="27"/>
        <v>1264</v>
      </c>
      <c r="F71" s="23">
        <f t="shared" si="27"/>
        <v>1097</v>
      </c>
      <c r="G71" s="23">
        <f t="shared" si="27"/>
        <v>1077</v>
      </c>
      <c r="H71" s="23">
        <f t="shared" si="27"/>
        <v>1066</v>
      </c>
      <c r="I71" s="23">
        <f t="shared" si="27"/>
        <v>1100</v>
      </c>
      <c r="J71" s="23">
        <f t="shared" si="27"/>
        <v>942</v>
      </c>
      <c r="K71" s="23">
        <f t="shared" si="27"/>
        <v>1103</v>
      </c>
      <c r="L71" s="23">
        <f t="shared" si="27"/>
        <v>1201</v>
      </c>
      <c r="M71" s="23">
        <v>951</v>
      </c>
      <c r="N71" s="23">
        <v>1104</v>
      </c>
    </row>
    <row r="72" spans="1:14" ht="15.95" customHeight="1" x14ac:dyDescent="0.25">
      <c r="A72" s="64" t="s">
        <v>17</v>
      </c>
      <c r="B72" s="48">
        <f>SUM(C72:N72)</f>
        <v>13065</v>
      </c>
      <c r="C72" s="207">
        <v>1029</v>
      </c>
      <c r="D72" s="209">
        <v>1131</v>
      </c>
      <c r="E72" s="207">
        <v>1264</v>
      </c>
      <c r="F72" s="207">
        <v>1097</v>
      </c>
      <c r="G72" s="207">
        <v>1077</v>
      </c>
      <c r="H72" s="88">
        <v>1066</v>
      </c>
      <c r="I72" s="88">
        <v>1100</v>
      </c>
      <c r="J72" s="88">
        <v>942</v>
      </c>
      <c r="K72" s="90">
        <v>1103</v>
      </c>
      <c r="L72" s="91">
        <v>1201</v>
      </c>
      <c r="M72" s="90">
        <v>951</v>
      </c>
      <c r="N72" s="91">
        <v>1104</v>
      </c>
    </row>
    <row r="73" spans="1:14" ht="15.95" customHeight="1" x14ac:dyDescent="0.25">
      <c r="A73" s="64" t="s">
        <v>103</v>
      </c>
      <c r="B73" s="78">
        <f>SUM(C73:N73)</f>
        <v>0</v>
      </c>
      <c r="C73" s="208">
        <v>0</v>
      </c>
      <c r="D73" s="210">
        <v>0</v>
      </c>
      <c r="E73" s="208">
        <v>0</v>
      </c>
      <c r="F73" s="208">
        <v>0</v>
      </c>
      <c r="G73" s="208">
        <v>0</v>
      </c>
      <c r="H73" s="90">
        <v>0</v>
      </c>
      <c r="I73" s="90">
        <v>0</v>
      </c>
      <c r="J73" s="90">
        <v>0</v>
      </c>
      <c r="K73" s="90">
        <v>0</v>
      </c>
      <c r="L73" s="91">
        <v>0</v>
      </c>
      <c r="M73" s="90">
        <v>0</v>
      </c>
      <c r="N73" s="91">
        <v>0</v>
      </c>
    </row>
    <row r="74" spans="1:14" ht="15.95" customHeight="1" thickBot="1" x14ac:dyDescent="0.3">
      <c r="A74" s="64" t="s">
        <v>104</v>
      </c>
      <c r="B74" s="78">
        <f>SUM(C74:N74)</f>
        <v>0</v>
      </c>
      <c r="C74" s="90">
        <v>0</v>
      </c>
      <c r="D74" s="91">
        <v>0</v>
      </c>
      <c r="E74" s="90">
        <v>0</v>
      </c>
      <c r="F74" s="90">
        <v>0</v>
      </c>
      <c r="G74" s="90">
        <v>0</v>
      </c>
      <c r="H74" s="90">
        <v>0</v>
      </c>
      <c r="I74" s="90">
        <v>0</v>
      </c>
      <c r="J74" s="90">
        <v>0</v>
      </c>
      <c r="K74" s="90">
        <v>0</v>
      </c>
      <c r="L74" s="91">
        <v>0</v>
      </c>
      <c r="M74" s="90">
        <v>0</v>
      </c>
      <c r="N74" s="91">
        <v>0</v>
      </c>
    </row>
    <row r="75" spans="1:14" ht="18.75" thickBot="1" x14ac:dyDescent="0.3">
      <c r="A75" s="42" t="s">
        <v>115</v>
      </c>
      <c r="B75" s="107">
        <f t="shared" ref="B75:L75" si="28">SUM(B76:B77)</f>
        <v>3207</v>
      </c>
      <c r="C75" s="108">
        <f t="shared" si="28"/>
        <v>143</v>
      </c>
      <c r="D75" s="108">
        <f t="shared" si="28"/>
        <v>208</v>
      </c>
      <c r="E75" s="108">
        <f t="shared" si="28"/>
        <v>319</v>
      </c>
      <c r="F75" s="108">
        <f t="shared" si="28"/>
        <v>258</v>
      </c>
      <c r="G75" s="108">
        <f t="shared" si="28"/>
        <v>220</v>
      </c>
      <c r="H75" s="108">
        <v>221</v>
      </c>
      <c r="I75" s="108">
        <f t="shared" si="28"/>
        <v>241</v>
      </c>
      <c r="J75" s="108">
        <f t="shared" si="28"/>
        <v>334</v>
      </c>
      <c r="K75" s="108">
        <f t="shared" si="28"/>
        <v>325</v>
      </c>
      <c r="L75" s="108">
        <f t="shared" si="28"/>
        <v>305</v>
      </c>
      <c r="M75" s="108">
        <v>278</v>
      </c>
      <c r="N75" s="108">
        <v>355</v>
      </c>
    </row>
    <row r="76" spans="1:14" ht="18" x14ac:dyDescent="0.25">
      <c r="A76" s="77" t="s">
        <v>105</v>
      </c>
      <c r="B76" s="48">
        <f>SUM(C76:N76)</f>
        <v>0</v>
      </c>
      <c r="C76" s="90">
        <v>0</v>
      </c>
      <c r="D76" s="91">
        <v>0</v>
      </c>
      <c r="E76" s="90">
        <v>0</v>
      </c>
      <c r="F76" s="90">
        <v>0</v>
      </c>
      <c r="G76" s="90">
        <v>0</v>
      </c>
      <c r="H76" s="90">
        <v>0</v>
      </c>
      <c r="I76" s="90">
        <v>0</v>
      </c>
      <c r="J76" s="90">
        <v>0</v>
      </c>
      <c r="K76" s="90">
        <v>0</v>
      </c>
      <c r="L76" s="91">
        <v>0</v>
      </c>
      <c r="M76" s="90">
        <v>0</v>
      </c>
      <c r="N76" s="91">
        <v>0</v>
      </c>
    </row>
    <row r="77" spans="1:14" ht="18.75" thickBot="1" x14ac:dyDescent="0.3">
      <c r="A77" s="76" t="s">
        <v>117</v>
      </c>
      <c r="B77" s="52">
        <f>SUM(C77:N77)</f>
        <v>3207</v>
      </c>
      <c r="C77" s="211">
        <v>143</v>
      </c>
      <c r="D77" s="212">
        <v>208</v>
      </c>
      <c r="E77" s="213">
        <v>319</v>
      </c>
      <c r="F77" s="213">
        <v>258</v>
      </c>
      <c r="G77" s="93">
        <v>220</v>
      </c>
      <c r="H77" s="93">
        <v>221</v>
      </c>
      <c r="I77" s="93">
        <v>241</v>
      </c>
      <c r="J77" s="93">
        <v>334</v>
      </c>
      <c r="K77" s="97">
        <v>325</v>
      </c>
      <c r="L77" s="95">
        <v>305</v>
      </c>
      <c r="M77" s="97">
        <v>278</v>
      </c>
      <c r="N77" s="95">
        <v>355</v>
      </c>
    </row>
    <row r="78" spans="1:14" x14ac:dyDescent="0.25">
      <c r="A78" s="59" t="s">
        <v>118</v>
      </c>
    </row>
    <row r="79" spans="1:14" x14ac:dyDescent="0.25">
      <c r="A79" s="62" t="s">
        <v>128</v>
      </c>
    </row>
    <row r="80" spans="1:14" x14ac:dyDescent="0.25">
      <c r="A80" s="62"/>
    </row>
    <row r="81" spans="1:14" x14ac:dyDescent="0.25">
      <c r="A81" s="62"/>
    </row>
    <row r="82" spans="1:14" x14ac:dyDescent="0.25">
      <c r="A82" s="62"/>
    </row>
    <row r="84" spans="1:14" s="1" customFormat="1" ht="64.5" customHeight="1" x14ac:dyDescent="0.25">
      <c r="A84" s="233" t="s">
        <v>121</v>
      </c>
      <c r="B84" s="233"/>
      <c r="C84" s="233"/>
      <c r="D84" s="233"/>
      <c r="E84" s="233"/>
      <c r="F84" s="233"/>
      <c r="G84" s="233"/>
      <c r="H84" s="233"/>
      <c r="I84" s="233"/>
      <c r="J84" s="233"/>
      <c r="K84" s="233"/>
      <c r="L84" s="233"/>
      <c r="M84" s="233"/>
      <c r="N84" s="233"/>
    </row>
    <row r="85" spans="1:14" s="1" customFormat="1" ht="18" customHeight="1" thickBot="1" x14ac:dyDescent="0.3">
      <c r="A85" s="3"/>
      <c r="B85" s="3"/>
    </row>
    <row r="86" spans="1:14" s="1" customFormat="1" ht="21.95" customHeight="1" thickBot="1" x14ac:dyDescent="0.3">
      <c r="A86" s="219" t="s">
        <v>28</v>
      </c>
      <c r="B86" s="105" t="s">
        <v>1</v>
      </c>
      <c r="C86" s="105" t="s">
        <v>2</v>
      </c>
      <c r="D86" s="105" t="s">
        <v>3</v>
      </c>
      <c r="E86" s="105" t="s">
        <v>4</v>
      </c>
      <c r="F86" s="105" t="s">
        <v>5</v>
      </c>
      <c r="G86" s="105" t="s">
        <v>6</v>
      </c>
      <c r="H86" s="105" t="s">
        <v>7</v>
      </c>
      <c r="I86" s="197" t="s">
        <v>8</v>
      </c>
      <c r="J86" s="106" t="s">
        <v>9</v>
      </c>
      <c r="K86" s="106" t="s">
        <v>10</v>
      </c>
      <c r="L86" s="196" t="s">
        <v>11</v>
      </c>
      <c r="M86" s="105" t="s">
        <v>12</v>
      </c>
      <c r="N86" s="106" t="s">
        <v>13</v>
      </c>
    </row>
    <row r="87" spans="1:14" s="1" customFormat="1" ht="18.75" thickBot="1" x14ac:dyDescent="0.3">
      <c r="A87" s="104" t="s">
        <v>106</v>
      </c>
      <c r="B87" s="99">
        <f t="shared" ref="B87:M87" si="29">SUM(B88:B94)</f>
        <v>315201</v>
      </c>
      <c r="C87" s="103">
        <f t="shared" si="29"/>
        <v>25456</v>
      </c>
      <c r="D87" s="102">
        <f t="shared" si="29"/>
        <v>26363</v>
      </c>
      <c r="E87" s="102">
        <f t="shared" si="29"/>
        <v>30103</v>
      </c>
      <c r="F87" s="102">
        <f t="shared" si="29"/>
        <v>29983</v>
      </c>
      <c r="G87" s="102">
        <f t="shared" si="29"/>
        <v>27109</v>
      </c>
      <c r="H87" s="102">
        <f t="shared" si="29"/>
        <v>25488</v>
      </c>
      <c r="I87" s="102">
        <f t="shared" si="29"/>
        <v>25622</v>
      </c>
      <c r="J87" s="102">
        <f t="shared" si="29"/>
        <v>24661</v>
      </c>
      <c r="K87" s="103">
        <f t="shared" si="29"/>
        <v>25972</v>
      </c>
      <c r="L87" s="103">
        <f t="shared" si="29"/>
        <v>25692</v>
      </c>
      <c r="M87" s="102">
        <f t="shared" si="29"/>
        <v>24129</v>
      </c>
      <c r="N87" s="102">
        <f>SUM(N88:N94)</f>
        <v>24623</v>
      </c>
    </row>
    <row r="88" spans="1:14" s="1" customFormat="1" ht="18" customHeight="1" x14ac:dyDescent="0.25">
      <c r="A88" s="57" t="s">
        <v>107</v>
      </c>
      <c r="B88" s="114">
        <f>+B16+B17+B18+B20+B22+B23+B24+B26+B27+B28+B30+B31+B33+B34+B37+B38+B39+B41+B42+B43+B44+B46+B47+B48+B72</f>
        <v>25696</v>
      </c>
      <c r="C88" s="115">
        <f>+C16+C17+C18+C20+C22+C23+C24+C26+C27+C28+C30+C31+C33+C34+C37+C38+C39+C41+C42+C43+C44+C46+C47+C48+C72</f>
        <v>2071</v>
      </c>
      <c r="D88" s="115">
        <f t="shared" ref="D88:N88" si="30">+D16+D17+D18+D20+D22+D23+D24+D26+D27+D28+D30+D31+D33+D34+D37+D38+D39+D41+D42+D43+D44+D46+D47+D48+D72</f>
        <v>2193</v>
      </c>
      <c r="E88" s="115">
        <f t="shared" si="30"/>
        <v>2404</v>
      </c>
      <c r="F88" s="115">
        <f t="shared" si="30"/>
        <v>2224</v>
      </c>
      <c r="G88" s="115">
        <f t="shared" si="30"/>
        <v>2158</v>
      </c>
      <c r="H88" s="115">
        <f t="shared" si="30"/>
        <v>2077</v>
      </c>
      <c r="I88" s="115">
        <f t="shared" si="30"/>
        <v>2216</v>
      </c>
      <c r="J88" s="115">
        <f t="shared" si="30"/>
        <v>1942</v>
      </c>
      <c r="K88" s="216">
        <f t="shared" si="30"/>
        <v>2292</v>
      </c>
      <c r="L88" s="216">
        <f t="shared" si="30"/>
        <v>2137</v>
      </c>
      <c r="M88" s="115">
        <f t="shared" si="30"/>
        <v>1873</v>
      </c>
      <c r="N88" s="115">
        <f t="shared" si="30"/>
        <v>2109</v>
      </c>
    </row>
    <row r="89" spans="1:14" s="1" customFormat="1" ht="18" customHeight="1" x14ac:dyDescent="0.25">
      <c r="A89" s="57" t="s">
        <v>108</v>
      </c>
      <c r="B89" s="116">
        <f>+B10+B13+B50+B76+B77</f>
        <v>113841</v>
      </c>
      <c r="C89" s="117">
        <f>+C10+C13+C50+C76+C77</f>
        <v>9115</v>
      </c>
      <c r="D89" s="117">
        <f>+D10+D13+D50+D76+D77</f>
        <v>9168</v>
      </c>
      <c r="E89" s="117">
        <f>+E10+E13+E50+E76+E77</f>
        <v>9907</v>
      </c>
      <c r="F89" s="117">
        <f>+F10+F13+F50+F76+F77</f>
        <v>9868</v>
      </c>
      <c r="G89" s="117">
        <f t="shared" ref="G89:N89" si="31">+G10+G13+G50+G76+G77</f>
        <v>9583</v>
      </c>
      <c r="H89" s="117">
        <f t="shared" si="31"/>
        <v>9205</v>
      </c>
      <c r="I89" s="117">
        <f t="shared" si="31"/>
        <v>9656</v>
      </c>
      <c r="J89" s="117">
        <f t="shared" si="31"/>
        <v>9398</v>
      </c>
      <c r="K89" s="217">
        <f t="shared" si="31"/>
        <v>9614</v>
      </c>
      <c r="L89" s="217">
        <f t="shared" si="31"/>
        <v>9646</v>
      </c>
      <c r="M89" s="117">
        <f t="shared" si="31"/>
        <v>9335</v>
      </c>
      <c r="N89" s="117">
        <f t="shared" si="31"/>
        <v>9346</v>
      </c>
    </row>
    <row r="90" spans="1:14" s="1" customFormat="1" ht="18" customHeight="1" x14ac:dyDescent="0.25">
      <c r="A90" s="57" t="s">
        <v>109</v>
      </c>
      <c r="B90" s="116">
        <f>B11+B52+B53</f>
        <v>76668</v>
      </c>
      <c r="C90" s="117">
        <f>C11+C52+C53</f>
        <v>6180</v>
      </c>
      <c r="D90" s="117">
        <f>D11+D52+D53</f>
        <v>6189</v>
      </c>
      <c r="E90" s="117">
        <f>E11+E52+E53</f>
        <v>7003</v>
      </c>
      <c r="F90" s="117">
        <f>F11+F52+F53</f>
        <v>7294</v>
      </c>
      <c r="G90" s="117">
        <f t="shared" ref="G90:N90" si="32">G11+G52+G53</f>
        <v>6668</v>
      </c>
      <c r="H90" s="117">
        <f t="shared" si="32"/>
        <v>6501</v>
      </c>
      <c r="I90" s="117">
        <f t="shared" si="32"/>
        <v>6235</v>
      </c>
      <c r="J90" s="117">
        <f t="shared" si="32"/>
        <v>6096</v>
      </c>
      <c r="K90" s="217">
        <f t="shared" si="32"/>
        <v>6359</v>
      </c>
      <c r="L90" s="217">
        <f t="shared" si="32"/>
        <v>6141</v>
      </c>
      <c r="M90" s="117">
        <f t="shared" si="32"/>
        <v>6003</v>
      </c>
      <c r="N90" s="117">
        <f t="shared" si="32"/>
        <v>5999</v>
      </c>
    </row>
    <row r="91" spans="1:14" s="1" customFormat="1" ht="18" customHeight="1" x14ac:dyDescent="0.25">
      <c r="A91" s="57" t="s">
        <v>110</v>
      </c>
      <c r="B91" s="116">
        <f>+B51+B54</f>
        <v>0</v>
      </c>
      <c r="C91" s="117">
        <f>+C51+C54</f>
        <v>0</v>
      </c>
      <c r="D91" s="117">
        <f>+D51+D54</f>
        <v>0</v>
      </c>
      <c r="E91" s="117">
        <f>+E51+E54</f>
        <v>0</v>
      </c>
      <c r="F91" s="117">
        <f>+F51+F54</f>
        <v>0</v>
      </c>
      <c r="G91" s="117">
        <f t="shared" ref="G91:N91" si="33">+G51+G54</f>
        <v>0</v>
      </c>
      <c r="H91" s="117">
        <f t="shared" si="33"/>
        <v>0</v>
      </c>
      <c r="I91" s="117">
        <f t="shared" si="33"/>
        <v>0</v>
      </c>
      <c r="J91" s="117">
        <f t="shared" si="33"/>
        <v>0</v>
      </c>
      <c r="K91" s="217">
        <f t="shared" si="33"/>
        <v>0</v>
      </c>
      <c r="L91" s="217">
        <f t="shared" si="33"/>
        <v>0</v>
      </c>
      <c r="M91" s="117">
        <f t="shared" si="33"/>
        <v>0</v>
      </c>
      <c r="N91" s="117">
        <f t="shared" si="33"/>
        <v>0</v>
      </c>
    </row>
    <row r="92" spans="1:14" ht="18" x14ac:dyDescent="0.25">
      <c r="A92" s="61" t="s">
        <v>111</v>
      </c>
      <c r="B92" s="116">
        <f>+B19</f>
        <v>0</v>
      </c>
      <c r="C92" s="117">
        <f>+C19</f>
        <v>0</v>
      </c>
      <c r="D92" s="117">
        <f>+D19</f>
        <v>0</v>
      </c>
      <c r="E92" s="117">
        <f>+E19</f>
        <v>0</v>
      </c>
      <c r="F92" s="117">
        <f>+F19</f>
        <v>0</v>
      </c>
      <c r="G92" s="117">
        <f t="shared" ref="G92:N92" si="34">+G19</f>
        <v>0</v>
      </c>
      <c r="H92" s="117">
        <f t="shared" si="34"/>
        <v>0</v>
      </c>
      <c r="I92" s="117">
        <f t="shared" si="34"/>
        <v>0</v>
      </c>
      <c r="J92" s="117">
        <f t="shared" si="34"/>
        <v>0</v>
      </c>
      <c r="K92" s="217">
        <f t="shared" si="34"/>
        <v>0</v>
      </c>
      <c r="L92" s="217">
        <f t="shared" si="34"/>
        <v>0</v>
      </c>
      <c r="M92" s="117">
        <f t="shared" si="34"/>
        <v>0</v>
      </c>
      <c r="N92" s="117">
        <f t="shared" si="34"/>
        <v>0</v>
      </c>
    </row>
    <row r="93" spans="1:14" ht="18" x14ac:dyDescent="0.25">
      <c r="A93" s="61" t="s">
        <v>112</v>
      </c>
      <c r="B93" s="116">
        <f>+B70</f>
        <v>13306</v>
      </c>
      <c r="C93" s="117">
        <f>+C70</f>
        <v>1005</v>
      </c>
      <c r="D93" s="117">
        <f>+D70</f>
        <v>1453</v>
      </c>
      <c r="E93" s="117">
        <f>+E70</f>
        <v>1797</v>
      </c>
      <c r="F93" s="117">
        <f>+F70</f>
        <v>1683</v>
      </c>
      <c r="G93" s="117">
        <f t="shared" ref="G93:N93" si="35">+G70</f>
        <v>1242</v>
      </c>
      <c r="H93" s="117">
        <f t="shared" si="35"/>
        <v>1005</v>
      </c>
      <c r="I93" s="117">
        <f t="shared" si="35"/>
        <v>947</v>
      </c>
      <c r="J93" s="117">
        <f t="shared" si="35"/>
        <v>836</v>
      </c>
      <c r="K93" s="217">
        <f t="shared" si="35"/>
        <v>982</v>
      </c>
      <c r="L93" s="217">
        <f t="shared" si="35"/>
        <v>879</v>
      </c>
      <c r="M93" s="117">
        <f t="shared" si="35"/>
        <v>733</v>
      </c>
      <c r="N93" s="117">
        <f t="shared" si="35"/>
        <v>744</v>
      </c>
    </row>
    <row r="94" spans="1:14" ht="18.75" thickBot="1" x14ac:dyDescent="0.3">
      <c r="A94" s="60" t="s">
        <v>113</v>
      </c>
      <c r="B94" s="118">
        <f>+B12+B57+B58+B59+B60+B61+B63+B64+B65+B66+B68+B69+B73+B74</f>
        <v>85690</v>
      </c>
      <c r="C94" s="119">
        <f>+C12+C57+C58+C59+C60+C61+C63+C64+C65+C66+C68+C69+C73+C74</f>
        <v>7085</v>
      </c>
      <c r="D94" s="119">
        <f>+D12+D57+D58+D59+D60+D61+D63+D64+D65+D66+D68+D69+D73+D74</f>
        <v>7360</v>
      </c>
      <c r="E94" s="119">
        <f>+E12+E57+E58+E59+E60+E61+E63+E64+E65+E66+E68+E69+E73+E74</f>
        <v>8992</v>
      </c>
      <c r="F94" s="119">
        <f>+F12+F57+F58+F59+F60+F61+F63+F64+F65+F66+F68+F69+F73+F74</f>
        <v>8914</v>
      </c>
      <c r="G94" s="119">
        <f t="shared" ref="G94:N94" si="36">+G12+G57+G58+G59+G60+G61+G63+G64+G65+G66+G68+G69+G73+G74</f>
        <v>7458</v>
      </c>
      <c r="H94" s="119">
        <f t="shared" si="36"/>
        <v>6700</v>
      </c>
      <c r="I94" s="119">
        <f t="shared" si="36"/>
        <v>6568</v>
      </c>
      <c r="J94" s="119">
        <f t="shared" si="36"/>
        <v>6389</v>
      </c>
      <c r="K94" s="218">
        <f t="shared" si="36"/>
        <v>6725</v>
      </c>
      <c r="L94" s="218">
        <f t="shared" si="36"/>
        <v>6889</v>
      </c>
      <c r="M94" s="119">
        <f t="shared" si="36"/>
        <v>6185</v>
      </c>
      <c r="N94" s="119">
        <f t="shared" si="36"/>
        <v>6425</v>
      </c>
    </row>
    <row r="95" spans="1:14" x14ac:dyDescent="0.25">
      <c r="A95" s="59" t="s">
        <v>118</v>
      </c>
    </row>
  </sheetData>
  <mergeCells count="2">
    <mergeCell ref="A4:N4"/>
    <mergeCell ref="A84:N84"/>
  </mergeCells>
  <dataValidations count="1">
    <dataValidation type="whole" operator="greaterThanOrEqual" allowBlank="1" showErrorMessage="1" errorTitle="Tipo de dato no válido" error="Debe de digitar un número entero" sqref="B88:N94 B10:N13 B41:N44 B46:N48 B50:N54 B57:N61 B68:N70 B72:N74 B63:N66 B37:N39 B76:N77 B30:N31 B33:N34 B16:N20 B26:N28 B22:N24">
      <formula1>0</formula1>
    </dataValidation>
  </dataValidations>
  <pageMargins left="0.7" right="0.7" top="0.75" bottom="0.75" header="0.3" footer="0.3"/>
  <pageSetup paperSize="9" scale="38" orientation="portrait" r:id="rId1"/>
  <colBreaks count="1" manualBreakCount="1">
    <brk id="15" max="1048575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Hospitales_Prioridad</vt:lpstr>
      <vt:lpstr>Total_Emergencias_Diresa</vt:lpstr>
      <vt:lpstr>Hospitales_Prioridad!Área_de_impresión</vt:lpstr>
      <vt:lpstr>Total_Emergencias_Diresa!Área_de_impresión</vt:lpstr>
    </vt:vector>
  </TitlesOfParts>
  <Company>disa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Juan Carlos Liviapoma Pacheco</cp:lastModifiedBy>
  <cp:lastPrinted>2025-01-31T20:08:28Z</cp:lastPrinted>
  <dcterms:created xsi:type="dcterms:W3CDTF">2007-02-06T20:16:50Z</dcterms:created>
  <dcterms:modified xsi:type="dcterms:W3CDTF">2025-04-07T17:37:46Z</dcterms:modified>
</cp:coreProperties>
</file>